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marco\OneDrive\Desktop\Tesi\LCC MODEL\Test Cases\Hybrid\"/>
    </mc:Choice>
  </mc:AlternateContent>
  <xr:revisionPtr revIDLastSave="0" documentId="13_ncr:1_{F372966F-793A-458C-AC0D-A811D6AEDBA2}" xr6:coauthVersionLast="47" xr6:coauthVersionMax="47" xr10:uidLastSave="{00000000-0000-0000-0000-000000000000}"/>
  <bookViews>
    <workbookView xWindow="-110" yWindow="-110" windowWidth="19420" windowHeight="10300" tabRatio="817" firstSheet="9" activeTab="9" xr2:uid="{BA4527F8-25FB-45FC-A26D-14F04969220B}"/>
  </bookViews>
  <sheets>
    <sheet name="General Input" sheetId="1" r:id="rId1"/>
    <sheet name="Mass Breakdown" sheetId="2" r:id="rId2"/>
    <sheet name="Mass Percentages" sheetId="10" r:id="rId3"/>
    <sheet name="Component Parameters" sheetId="5" r:id="rId4"/>
    <sheet name="Assembly Parameters" sheetId="6" r:id="rId5"/>
    <sheet name="LC" sheetId="7" r:id="rId6"/>
    <sheet name="Operating" sheetId="15" r:id="rId7"/>
    <sheet name="Results RDTE" sheetId="8" r:id="rId8"/>
    <sheet name="Results PROD" sheetId="9" r:id="rId9"/>
    <sheet name="Results OPERATING" sheetId="16" r:id="rId10"/>
  </sheets>
  <externalReferences>
    <externalReference r:id="rId11"/>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16" l="1"/>
  <c r="L9" i="16"/>
  <c r="L8" i="16"/>
  <c r="L7" i="16"/>
  <c r="L6" i="16"/>
  <c r="L5" i="16"/>
  <c r="L4" i="16"/>
  <c r="F104" i="9"/>
  <c r="F103" i="9"/>
  <c r="F102" i="9"/>
  <c r="F101" i="9"/>
  <c r="F104" i="8"/>
  <c r="F103" i="8"/>
  <c r="F102" i="8"/>
  <c r="F101" i="8"/>
  <c r="A74" i="9"/>
  <c r="A73" i="9"/>
  <c r="A71" i="9"/>
  <c r="A70" i="9"/>
  <c r="A69" i="9"/>
  <c r="A68" i="9"/>
  <c r="A67" i="9"/>
  <c r="A66" i="9"/>
  <c r="A65" i="9"/>
  <c r="A63" i="9"/>
  <c r="A62" i="9"/>
  <c r="A60" i="9"/>
  <c r="A59" i="9"/>
  <c r="A58" i="9"/>
  <c r="A57" i="9"/>
  <c r="A56" i="9"/>
  <c r="A55" i="9"/>
  <c r="A54" i="9"/>
  <c r="A53" i="9"/>
  <c r="A52" i="9"/>
  <c r="A39" i="9"/>
  <c r="A37" i="9"/>
  <c r="A36" i="9"/>
  <c r="A17" i="9"/>
  <c r="A16" i="9"/>
  <c r="A11" i="9"/>
  <c r="A10" i="9"/>
  <c r="A9" i="9"/>
  <c r="A8" i="9"/>
  <c r="A7" i="9"/>
  <c r="A6" i="9"/>
  <c r="A5" i="9"/>
  <c r="A74" i="8"/>
  <c r="A73" i="8"/>
  <c r="A71" i="8"/>
  <c r="A70" i="8"/>
  <c r="A69" i="8"/>
  <c r="A68" i="8"/>
  <c r="A67" i="8"/>
  <c r="A66" i="8"/>
  <c r="A65" i="8"/>
  <c r="A63" i="8"/>
  <c r="A62" i="8"/>
  <c r="A60" i="8"/>
  <c r="A59" i="8"/>
  <c r="A58" i="8"/>
  <c r="A57" i="8"/>
  <c r="A56" i="8"/>
  <c r="A55" i="8"/>
  <c r="A54" i="8"/>
  <c r="A53" i="8"/>
  <c r="A52" i="8"/>
  <c r="A39" i="8"/>
  <c r="A37" i="8"/>
  <c r="A36" i="8"/>
  <c r="A17" i="8"/>
  <c r="A16" i="8"/>
  <c r="A11" i="8"/>
  <c r="A10" i="8"/>
  <c r="A9" i="8"/>
  <c r="A8" i="8"/>
  <c r="A7" i="8"/>
  <c r="A6" i="8"/>
  <c r="A5" i="8"/>
  <c r="F105" i="8" l="1"/>
  <c r="F106" i="8" s="1"/>
  <c r="F105" i="9"/>
  <c r="F106" i="9" s="1"/>
</calcChain>
</file>

<file path=xl/sharedStrings.xml><?xml version="1.0" encoding="utf-8"?>
<sst xmlns="http://schemas.openxmlformats.org/spreadsheetml/2006/main" count="1133" uniqueCount="473">
  <si>
    <t>Wing</t>
  </si>
  <si>
    <t>Fuselage</t>
  </si>
  <si>
    <t>Horizontal Tail</t>
  </si>
  <si>
    <t>Vertical Tail</t>
  </si>
  <si>
    <t>Nacelles</t>
  </si>
  <si>
    <t>Main Landing Gear</t>
  </si>
  <si>
    <t>Nose Landing Gear</t>
  </si>
  <si>
    <t>Equipped Engine</t>
  </si>
  <si>
    <t>Engine Control</t>
  </si>
  <si>
    <t>APU</t>
  </si>
  <si>
    <t>Hydraulic Generation</t>
  </si>
  <si>
    <t>Hydraulic Distribution</t>
  </si>
  <si>
    <t>Refuelling System</t>
  </si>
  <si>
    <t>Fuelling System</t>
  </si>
  <si>
    <t>De-Icing Wing</t>
  </si>
  <si>
    <t>De-Icing Tail</t>
  </si>
  <si>
    <t>Fire Protection</t>
  </si>
  <si>
    <t>Flight Controls</t>
  </si>
  <si>
    <t>Automatic Flight System</t>
  </si>
  <si>
    <t>ADF (ARN 149) &amp; Digital Map</t>
  </si>
  <si>
    <t>CNI MS &amp; Data Loader &amp; Mission Computer</t>
  </si>
  <si>
    <t>VHF NAV (ARN 147)</t>
  </si>
  <si>
    <t>Radalt</t>
  </si>
  <si>
    <t>Air Data Computer</t>
  </si>
  <si>
    <t>GPS/INS &amp; MDU</t>
  </si>
  <si>
    <t>UHF/VHF DF</t>
  </si>
  <si>
    <t>FCC</t>
  </si>
  <si>
    <t>Mission SW</t>
  </si>
  <si>
    <t>Air Data SW</t>
  </si>
  <si>
    <t>VHF/UHF Radio</t>
  </si>
  <si>
    <t>HF</t>
  </si>
  <si>
    <t>INTERCOM System</t>
  </si>
  <si>
    <t>CVR</t>
  </si>
  <si>
    <t>FDR</t>
  </si>
  <si>
    <t>ELT</t>
  </si>
  <si>
    <t>TCAS II SYSTEM</t>
  </si>
  <si>
    <t>Electrical Generators</t>
  </si>
  <si>
    <t>Electrical Distribution</t>
  </si>
  <si>
    <t>Thermo Acoustic Insulation</t>
  </si>
  <si>
    <t>Interior Integration</t>
  </si>
  <si>
    <t>Furnishing</t>
  </si>
  <si>
    <t>Lighting</t>
  </si>
  <si>
    <t>Water System</t>
  </si>
  <si>
    <t>Pax Seats</t>
  </si>
  <si>
    <t>STRUCTURES</t>
  </si>
  <si>
    <t>POWER PLANT</t>
  </si>
  <si>
    <t>ECS</t>
  </si>
  <si>
    <t>SYSTEM</t>
  </si>
  <si>
    <t>Fixed Oxigen</t>
  </si>
  <si>
    <t>FURNISHINGS and EQUIPMENTS</t>
  </si>
  <si>
    <t>Thermal Engine</t>
  </si>
  <si>
    <t>Wing Propeller</t>
  </si>
  <si>
    <t>Tip Propeller</t>
  </si>
  <si>
    <t>Battery Pack</t>
  </si>
  <si>
    <t>Dedicated TMS</t>
  </si>
  <si>
    <t>Fuel Cell</t>
  </si>
  <si>
    <t>LH2 Tanks</t>
  </si>
  <si>
    <t>EPGDS  Elements</t>
  </si>
  <si>
    <t>Motor Generator</t>
  </si>
  <si>
    <t>DC-AC Converter</t>
  </si>
  <si>
    <t>AC-DC Converter</t>
  </si>
  <si>
    <t>DC-DC Converter</t>
  </si>
  <si>
    <t>Cables</t>
  </si>
  <si>
    <t>TMS</t>
  </si>
  <si>
    <t>ATA</t>
  </si>
  <si>
    <t>LANDING GEAR</t>
  </si>
  <si>
    <t>Air Conditoning</t>
  </si>
  <si>
    <t>HYDRAULIC</t>
  </si>
  <si>
    <t>DE-ICING</t>
  </si>
  <si>
    <t>FIRE PROTECTION</t>
  </si>
  <si>
    <t>FLIGHT CONTROL</t>
  </si>
  <si>
    <t>FLIGHT COMPARTMENT FURNISHINGS</t>
  </si>
  <si>
    <t>AUTOMATIC FLIGHT</t>
  </si>
  <si>
    <t>NAVIGATION</t>
  </si>
  <si>
    <t>COMUNICATION</t>
  </si>
  <si>
    <t>TRADITIONAL POWERPLANT</t>
  </si>
  <si>
    <t>HYBRID POWERPLANT</t>
  </si>
  <si>
    <t>TRADITIONAL ELECRTICAL</t>
  </si>
  <si>
    <t>HYBRID ELECTRICAL</t>
  </si>
  <si>
    <t>THERMO ACOUSTIC INSULATION</t>
  </si>
  <si>
    <t>COCKPIT CREW SEATS</t>
  </si>
  <si>
    <t>INTERIOR INTEGRATION</t>
  </si>
  <si>
    <t>FURNISHING</t>
  </si>
  <si>
    <t>FIXED OXIGEN</t>
  </si>
  <si>
    <t>LIGHTING</t>
  </si>
  <si>
    <t>WATER</t>
  </si>
  <si>
    <t>PAX SEATS</t>
  </si>
  <si>
    <t>SUB-SYSTEM</t>
  </si>
  <si>
    <t>COMPONENT</t>
  </si>
  <si>
    <t>QUANTITY</t>
  </si>
  <si>
    <t>Landing Gear</t>
  </si>
  <si>
    <t>De-Icing</t>
  </si>
  <si>
    <t>Flight Compartment Furnishing</t>
  </si>
  <si>
    <t>Navigation</t>
  </si>
  <si>
    <t>Communication</t>
  </si>
  <si>
    <t>Electrical Generation &amp; Distribution</t>
  </si>
  <si>
    <t>Cockpit Crew Seats</t>
  </si>
  <si>
    <t>FUEL</t>
  </si>
  <si>
    <t>ENGINEERING COMPLEXITY</t>
  </si>
  <si>
    <t>% DESIGN REPEAT</t>
  </si>
  <si>
    <t>INTEGRATION</t>
  </si>
  <si>
    <t>ASSEMBLY</t>
  </si>
  <si>
    <t>SYSTEM COMPLEXITY</t>
  </si>
  <si>
    <t>Project Complexity Factor</t>
  </si>
  <si>
    <t>GENERAL INPUT</t>
  </si>
  <si>
    <t>LEARNING CURVE</t>
  </si>
  <si>
    <t>DEVELOPMENT TEAM COMPLEXITY</t>
  </si>
  <si>
    <t>FUNCTIONAL COMPLEXITY</t>
  </si>
  <si>
    <t>Currency</t>
  </si>
  <si>
    <t>Management Team Complexity</t>
  </si>
  <si>
    <t>Management Organizational Productivity</t>
  </si>
  <si>
    <t># Production</t>
  </si>
  <si>
    <t>Multiple Site Development</t>
  </si>
  <si>
    <t>Traditional</t>
  </si>
  <si>
    <t>Hybrid</t>
  </si>
  <si>
    <t>EUR</t>
  </si>
  <si>
    <t>USD</t>
  </si>
  <si>
    <t>USD to EUR Change</t>
  </si>
  <si>
    <t>STRUCTURE</t>
  </si>
  <si>
    <t>TOTAL STRUCTURE with assembly</t>
  </si>
  <si>
    <t>POWERPLANT</t>
  </si>
  <si>
    <t>TOTAL POWERPLANT with assembly</t>
  </si>
  <si>
    <t>AIRCRAFT SUBSYSTEMS</t>
  </si>
  <si>
    <t>Total Fuel System with Assembly</t>
  </si>
  <si>
    <t>Wing De-Icing System</t>
  </si>
  <si>
    <t>Tail De-Icing System</t>
  </si>
  <si>
    <t>Total De-Icing System with Assembly</t>
  </si>
  <si>
    <t>Total Automatic Flight System with Assembly</t>
  </si>
  <si>
    <t>Total Navigation System with Assembly</t>
  </si>
  <si>
    <t>Total Communication System with Assembly</t>
  </si>
  <si>
    <t>Total Electrical System with Assembly</t>
  </si>
  <si>
    <t>TOTAL AIRCRAFT SUBSYSTEMS with Assembly</t>
  </si>
  <si>
    <t>FURNISHING AND EQUIPMENT</t>
  </si>
  <si>
    <t>Total Oxygen System with Assembly</t>
  </si>
  <si>
    <t>Lightining</t>
  </si>
  <si>
    <t>Water Sys</t>
  </si>
  <si>
    <t>Total Water System with Assembly</t>
  </si>
  <si>
    <t>Pax seat</t>
  </si>
  <si>
    <t>Total Pax seat  with Assembly</t>
  </si>
  <si>
    <t>TOTAL FURNISHING with Assembly</t>
  </si>
  <si>
    <t>Electric Motor</t>
  </si>
  <si>
    <t>Bus Interface and Adapter Unit</t>
  </si>
  <si>
    <t>Color Weather Radar</t>
  </si>
  <si>
    <t>SUBSYSTEMS</t>
  </si>
  <si>
    <t>Propeller Gerabox</t>
  </si>
  <si>
    <t>Hydraulic</t>
  </si>
  <si>
    <t>Fuel</t>
  </si>
  <si>
    <t>Water</t>
  </si>
  <si>
    <t>Total APU System with Assembly</t>
  </si>
  <si>
    <t>Total Hydraulic System with Assembly</t>
  </si>
  <si>
    <t>Fure Protection</t>
  </si>
  <si>
    <t>Flight Control</t>
  </si>
  <si>
    <t>Total Landing Gear with Assembly</t>
  </si>
  <si>
    <t>Total ECS with Assembly</t>
  </si>
  <si>
    <t>Total Fire Protection Equipment with Assembly</t>
  </si>
  <si>
    <t>Total Flight Control System with Assembly</t>
  </si>
  <si>
    <t>Total Flight Compartment Furnishing with Assembly</t>
  </si>
  <si>
    <t>Total Thermo Acoustic Insulation with Assembly</t>
  </si>
  <si>
    <t>Total Cockpit Crew Seats with Assembly</t>
  </si>
  <si>
    <t>Total Interior Integration with Assembly</t>
  </si>
  <si>
    <t>Total Furnishing with Assembly</t>
  </si>
  <si>
    <t>Fixed Oxygen</t>
  </si>
  <si>
    <t>Total Lightining System with Assembly</t>
  </si>
  <si>
    <t>TOTAL Aircraft with Integration</t>
  </si>
  <si>
    <t>TOTAL AIRCRAFT PROGRAM</t>
  </si>
  <si>
    <t>A/C Integration</t>
  </si>
  <si>
    <t>A/C Manag., Plan. &amp; Doc.</t>
  </si>
  <si>
    <t>Input mode</t>
  </si>
  <si>
    <t>Mass Breakdown</t>
  </si>
  <si>
    <t>CPACS</t>
  </si>
  <si>
    <t>% SHARE</t>
  </si>
  <si>
    <t>Aircraft Type</t>
  </si>
  <si>
    <t>Regional</t>
  </si>
  <si>
    <t>Powerplant Architecture</t>
  </si>
  <si>
    <t>Engine Type</t>
  </si>
  <si>
    <t>Turboprop</t>
  </si>
  <si>
    <t>Engine Numer</t>
  </si>
  <si>
    <t>Profit</t>
  </si>
  <si>
    <t>Direct Operating Costs: Input for Cost Categories</t>
  </si>
  <si>
    <t>General Input</t>
  </si>
  <si>
    <t>INPUT</t>
  </si>
  <si>
    <t>VALUE</t>
  </si>
  <si>
    <t>UNIT</t>
  </si>
  <si>
    <t>NOTES</t>
  </si>
  <si>
    <t>CEF</t>
  </si>
  <si>
    <t>Cost Escalation Factor (with reference to 2023)</t>
  </si>
  <si>
    <t>Inflation Rate</t>
  </si>
  <si>
    <t>%</t>
  </si>
  <si>
    <t>In percentage (e.g. 2%)</t>
  </si>
  <si>
    <t>Aircraft Price</t>
  </si>
  <si>
    <t>US$</t>
  </si>
  <si>
    <t>Number of Passengers</t>
  </si>
  <si>
    <t>Number of Engines</t>
  </si>
  <si>
    <t>FH</t>
  </si>
  <si>
    <t>hours</t>
  </si>
  <si>
    <t>BH</t>
  </si>
  <si>
    <t>Range</t>
  </si>
  <si>
    <t>NM</t>
  </si>
  <si>
    <t>Number of Flights per Year</t>
  </si>
  <si>
    <t>Block Fuel - BF</t>
  </si>
  <si>
    <t>kg</t>
  </si>
  <si>
    <t>Fuel consumption in kg, for the reference range</t>
  </si>
  <si>
    <t>World Region</t>
  </si>
  <si>
    <t>The geographical area considered for the estimation (1 - Europe, 2 - Asia, 3 - Africa, 4 - North America, 5 - South America)</t>
  </si>
  <si>
    <t>Depreciation</t>
  </si>
  <si>
    <t>Residual</t>
  </si>
  <si>
    <t>Depreciation Period</t>
  </si>
  <si>
    <t>years</t>
  </si>
  <si>
    <t>Airframe Spares</t>
  </si>
  <si>
    <t>Engine Spares</t>
  </si>
  <si>
    <t>Interest</t>
  </si>
  <si>
    <t>Interest Period</t>
  </si>
  <si>
    <t>Interest Rate</t>
  </si>
  <si>
    <t>Present Value</t>
  </si>
  <si>
    <t>Aircraft value at present time</t>
  </si>
  <si>
    <t>Future Value</t>
  </si>
  <si>
    <t>Aircraft value at target year</t>
  </si>
  <si>
    <t>Cockpit Crew</t>
  </si>
  <si>
    <t>Labour Rate (LR1)</t>
  </si>
  <si>
    <t>US$/FH</t>
  </si>
  <si>
    <t>N° of pilots</t>
  </si>
  <si>
    <t>Cabin Crew</t>
  </si>
  <si>
    <t>Labour Rate (LR2)</t>
  </si>
  <si>
    <t>N° of flight attendants</t>
  </si>
  <si>
    <t>Fuel Expenses</t>
  </si>
  <si>
    <t>Fuel Price</t>
  </si>
  <si>
    <t>US$/L</t>
  </si>
  <si>
    <t>Noise</t>
  </si>
  <si>
    <t>Noise Rate</t>
  </si>
  <si>
    <t>Aircraft Certified Noise Level - Approach</t>
  </si>
  <si>
    <t>EPNdB</t>
  </si>
  <si>
    <t>Aircraft Certified Noise Level - Flyover</t>
  </si>
  <si>
    <t>Aircraft Certified Noise Level - Lateral</t>
  </si>
  <si>
    <t>Threshold - Departure</t>
  </si>
  <si>
    <t>Threshold - Arrival</t>
  </si>
  <si>
    <t>HC - NOx Emissions</t>
  </si>
  <si>
    <t>Year of Estimation</t>
  </si>
  <si>
    <t>Year of estimation of the emissions</t>
  </si>
  <si>
    <t>Num. of Airports with Pollution Charges</t>
  </si>
  <si>
    <t>Number of airports where pollution charges are applied</t>
  </si>
  <si>
    <t>HC Emissions</t>
  </si>
  <si>
    <t>g</t>
  </si>
  <si>
    <t>HC Emissions within airport area</t>
  </si>
  <si>
    <t>CO2 Emissions</t>
  </si>
  <si>
    <t>US$/ton</t>
  </si>
  <si>
    <t>Maintenance</t>
  </si>
  <si>
    <t>Fleet size</t>
  </si>
  <si>
    <t>Number of aircraft in service</t>
  </si>
  <si>
    <t>Utilization</t>
  </si>
  <si>
    <t>FH/day</t>
  </si>
  <si>
    <t>Number of Flight Hours per day</t>
  </si>
  <si>
    <t>Fuselage Length</t>
  </si>
  <si>
    <t>m</t>
  </si>
  <si>
    <t>Fuselage length</t>
  </si>
  <si>
    <t>Type Age</t>
  </si>
  <si>
    <t>Number of years from in service entry of the selected aircraft model</t>
  </si>
  <si>
    <t>Average Age of the Aircraft</t>
  </si>
  <si>
    <t>Number of years of the selected aircraft</t>
  </si>
  <si>
    <t>Number of Tyres</t>
  </si>
  <si>
    <t>Total number of tyres</t>
  </si>
  <si>
    <t>Thrust per Engine (turbofan)</t>
  </si>
  <si>
    <t>N</t>
  </si>
  <si>
    <t>Thrust of one engine</t>
  </si>
  <si>
    <t>Power per Engine (turboprop)</t>
  </si>
  <si>
    <t>kW</t>
  </si>
  <si>
    <t>Take-off power of one engine</t>
  </si>
  <si>
    <t>Spools number (turboprop)</t>
  </si>
  <si>
    <t>Number of engine spools (power shaft excluded) (e.g. PW127 - 2 spools)</t>
  </si>
  <si>
    <t>Specific fuel consumption (turboprop)</t>
  </si>
  <si>
    <t>lb/hp/h</t>
  </si>
  <si>
    <t>Delay and Cancellation</t>
  </si>
  <si>
    <t>Annual Delay Rate</t>
  </si>
  <si>
    <t>Average Delay per Flight</t>
  </si>
  <si>
    <t>min</t>
  </si>
  <si>
    <t>Cancellation Rate</t>
  </si>
  <si>
    <t>Navigation and Landing</t>
  </si>
  <si>
    <t>0,065 for Short Range (e.g.: ATR 72); 0,2 for Medium-Long Range (e.g.: A320)</t>
  </si>
  <si>
    <t>5,23 $/ton (Short Range) ; 7,8 $/ton (Short-Medium Range); 6 $/ton (Long Range)</t>
  </si>
  <si>
    <t>Indirect Operating Costs: Input for Cost Categories</t>
  </si>
  <si>
    <t>Standard IOC</t>
  </si>
  <si>
    <t>Direct Operating Costs for Hybrid-Electric Components</t>
  </si>
  <si>
    <t>Basic components - Parallel configuration</t>
  </si>
  <si>
    <t>To be completed for all hybrid configurations. 
For parallel architectures, this section is sufficient, whereas for series and fuel cell configurations, the relevant sections must also be completed.</t>
  </si>
  <si>
    <t>Battery</t>
  </si>
  <si>
    <t>kWh</t>
  </si>
  <si>
    <t>US$/kWh</t>
  </si>
  <si>
    <t>Residual value</t>
  </si>
  <si>
    <t>Battery's value at the end of its aeronautical life cycle. It can be recycled or reused in other applications</t>
  </si>
  <si>
    <t>Maximum cycle number</t>
  </si>
  <si>
    <t>Depends on technology. Typical values: 2000 for Li-Ion, 500 for Li-S, 500 for Li-Air. Expected increases over time.</t>
  </si>
  <si>
    <t>N. battery cycle per flight</t>
  </si>
  <si>
    <t>Charge/discharge cycles per flight</t>
  </si>
  <si>
    <t>Required Energy per flight</t>
  </si>
  <si>
    <t>Electric energy required for the mission. If unknown it can be estimated as 80% of nominal capacity</t>
  </si>
  <si>
    <t>Charging efficiency</t>
  </si>
  <si>
    <t>Considers losses during charging. Typical values: between 0.82 and 0.92</t>
  </si>
  <si>
    <t>MTBMA</t>
  </si>
  <si>
    <t>Mean Time Between MAintenance (eg. 20000)</t>
  </si>
  <si>
    <t>Maintenance cost</t>
  </si>
  <si>
    <t>DC/AC          Inverter</t>
  </si>
  <si>
    <t>Mean Time Between MAintenance (eg. 10000)</t>
  </si>
  <si>
    <t>Referred to unit cost (eg. 20%)</t>
  </si>
  <si>
    <t>Dedicated Thermal Management System</t>
  </si>
  <si>
    <t>Mean Time Between MAintenance (eg. 5000)</t>
  </si>
  <si>
    <t>Power Cables</t>
  </si>
  <si>
    <t>Mean Time Between Maintenance</t>
  </si>
  <si>
    <t>Series specifc components</t>
  </si>
  <si>
    <t>To be completed only in case of Series Hybrid configuration.</t>
  </si>
  <si>
    <t>Electric Generator</t>
  </si>
  <si>
    <t>Mean Time Between Maintenance (20000 BH)</t>
  </si>
  <si>
    <t>Rectifier (AC/DC)</t>
  </si>
  <si>
    <t>Fuel cell</t>
  </si>
  <si>
    <t>To be completed only for configurations with fuel cells.</t>
  </si>
  <si>
    <t>LH2</t>
  </si>
  <si>
    <t xml:space="preserve">Depends on Markets. Typical value: 0,24 - 0,45 $/kWh (8 - 15 $/kg. Lower heating value is 33.33 kWh/kg, higher heating value is 39.39 kWh/kg)  </t>
  </si>
  <si>
    <t>Considers losses during charging</t>
  </si>
  <si>
    <t>DC/DC Converter</t>
  </si>
  <si>
    <t>Cost Estimation - Direct Operating Costs</t>
  </si>
  <si>
    <t>Total by category</t>
  </si>
  <si>
    <t>COST CATEGORY</t>
  </si>
  <si>
    <t>COSTS</t>
  </si>
  <si>
    <t>[US$/FH]</t>
  </si>
  <si>
    <t>[US$/BH]</t>
  </si>
  <si>
    <t>[US$/NM]</t>
  </si>
  <si>
    <t>Capital Costs</t>
  </si>
  <si>
    <t>Crew Costs</t>
  </si>
  <si>
    <t>Insurance</t>
  </si>
  <si>
    <t>Energy Source</t>
  </si>
  <si>
    <t>Charges</t>
  </si>
  <si>
    <t>Environmental Charges</t>
  </si>
  <si>
    <t>Crew Training</t>
  </si>
  <si>
    <t>Maintenance Costs</t>
  </si>
  <si>
    <t>Operational Interruptions</t>
  </si>
  <si>
    <t>Electric Energy</t>
  </si>
  <si>
    <t>Navigation Charges</t>
  </si>
  <si>
    <t>Landing Fees</t>
  </si>
  <si>
    <t>Pollutant Emissions Charges</t>
  </si>
  <si>
    <t>CO2 Charges</t>
  </si>
  <si>
    <t>Line</t>
  </si>
  <si>
    <t>Base</t>
  </si>
  <si>
    <t>Engines</t>
  </si>
  <si>
    <t>Electric Motors</t>
  </si>
  <si>
    <t>Propellers</t>
  </si>
  <si>
    <t>Batteries</t>
  </si>
  <si>
    <t>Fuel Cell (+ LH2 tanks)</t>
  </si>
  <si>
    <t>TMS (batteries)</t>
  </si>
  <si>
    <t>Autopilot</t>
  </si>
  <si>
    <t>Communications</t>
  </si>
  <si>
    <t>Electrical</t>
  </si>
  <si>
    <t>Converters (DC/AC, AC/DC, DC/DC)</t>
  </si>
  <si>
    <t>Equipment/Furnishings</t>
  </si>
  <si>
    <t>Fuel System</t>
  </si>
  <si>
    <t>Hydraulic Power</t>
  </si>
  <si>
    <t>Wheels and Brakes</t>
  </si>
  <si>
    <t>DIRECT MAINTENANCE COST</t>
  </si>
  <si>
    <t>Airframe</t>
  </si>
  <si>
    <t>Engine</t>
  </si>
  <si>
    <t>TOTAL MAINTENANCE COST</t>
  </si>
  <si>
    <t>Maintenance Burden</t>
  </si>
  <si>
    <t>Delay</t>
  </si>
  <si>
    <t>Cancellation</t>
  </si>
  <si>
    <t>DOC</t>
  </si>
  <si>
    <t>DIRECT OPERATING COST</t>
  </si>
  <si>
    <t>COC</t>
  </si>
  <si>
    <t>CASH OPERATING COST (DOC-CAPITAL COSTS-OPER. INTERRUPTIONS)</t>
  </si>
  <si>
    <t>Cost Estimation - Indirect Operating Costs</t>
  </si>
  <si>
    <t>COST</t>
  </si>
  <si>
    <t>IOC</t>
  </si>
  <si>
    <t>Traffic Service</t>
  </si>
  <si>
    <t>Passenger Service</t>
  </si>
  <si>
    <t>Reservations and Sales</t>
  </si>
  <si>
    <t>General and Administrative</t>
  </si>
  <si>
    <t>Station and Ground</t>
  </si>
  <si>
    <t>INDIRECT OPERATING COST</t>
  </si>
  <si>
    <t>Number of Prototypes</t>
  </si>
  <si>
    <t>REFERENCE</t>
  </si>
  <si>
    <t>CUSTOM</t>
  </si>
  <si>
    <t>Percentrage Selection</t>
  </si>
  <si>
    <t>Reference</t>
  </si>
  <si>
    <t>Custom</t>
  </si>
  <si>
    <t>Passenger Load Factor</t>
  </si>
  <si>
    <t xml:space="preserve">Average aircraft filling rate </t>
  </si>
  <si>
    <t>Electric energy price</t>
  </si>
  <si>
    <t>LH2 Price</t>
  </si>
  <si>
    <t>Generators</t>
  </si>
  <si>
    <t>Required mass per flight</t>
  </si>
  <si>
    <t>Mass of LH2 required for the mission</t>
  </si>
  <si>
    <t>US$/kg</t>
  </si>
  <si>
    <t>Liner</t>
  </si>
  <si>
    <t>The user is requested to fill in the sheets (white tab) with the desired values for the cost estimation.
Once satisfied with the data entered, save and close the file. 
It will automatically open with the results presented in the last three sheets (green tab).</t>
  </si>
  <si>
    <t>Number of conventional engines.</t>
  </si>
  <si>
    <t>Expected production volume (number of aircraft to be produced).</t>
  </si>
  <si>
    <t>Select the desired output currency from the list.</t>
  </si>
  <si>
    <t>Current or expected USD-EUR exchange rate.</t>
  </si>
  <si>
    <t>Manufacturer's margin on the sale of the aircraft (in addition to development and production costs).</t>
  </si>
  <si>
    <t xml:space="preserve">Describes the communication challenges encountered by teams operating at different locations, with different languages and time zones. Range: 0.75-6. </t>
  </si>
  <si>
    <t xml:space="preserve">Assesses the knowledge, skill, experience, and continuity of the team assigned to project management, impacting its productivity. Range: 1-5. </t>
  </si>
  <si>
    <t>Represents a term of comparison between a company's organizational productivity and the industry standard. Range: 0.53-1.159.</t>
  </si>
  <si>
    <t>Number of units produced as prototypes for engineering model development and operational testing.</t>
  </si>
  <si>
    <t>Select from the list the type of aircraft to be considered.</t>
  </si>
  <si>
    <t>Select from the list the type of propulsion architecture planned for the aircraft.</t>
  </si>
  <si>
    <t>Select from the list the type of powerplant intended for the aircraft.</t>
  </si>
  <si>
    <t xml:space="preserve">Cost Escalation Factor with reference to 2023. </t>
  </si>
  <si>
    <t>MASS</t>
  </si>
  <si>
    <r>
      <t xml:space="preserve">Select in cell I3 the desired input type for masses.
</t>
    </r>
    <r>
      <rPr>
        <b/>
        <sz val="14"/>
        <color theme="1"/>
        <rFont val="Times New Roman"/>
        <family val="1"/>
      </rPr>
      <t>Mass Breakdown</t>
    </r>
    <r>
      <rPr>
        <sz val="14"/>
        <color theme="1"/>
        <rFont val="Times New Roman"/>
        <family val="1"/>
      </rPr>
      <t xml:space="preserve">: enter in column E the mass of each individual component planned for the aircraft and in column F the quantity of each element. 
Alternatively, enter the total weight for all desired items and set their quantity to 1. 
Depending on the planned architecture, traditional or hybrid, some cells will be colored gray and should not be considered.
</t>
    </r>
    <r>
      <rPr>
        <b/>
        <sz val="14"/>
        <color theme="1"/>
        <rFont val="Times New Roman"/>
        <family val="1"/>
      </rPr>
      <t>CPACS</t>
    </r>
    <r>
      <rPr>
        <sz val="14"/>
        <color theme="1"/>
        <rFont val="Times New Roman"/>
        <family val="1"/>
      </rPr>
      <t>: Masses will be read from the relevant xml file selected when running the tool. 
If the design includes components that are not in the CPACS schema, enter their weight and quantity in the masses table.</t>
    </r>
  </si>
  <si>
    <r>
      <t xml:space="preserve">Consider this section only if the "CPACS" mass entry method was selected in the previous sheet.
Since some of the systems listed in the CPACS scheme need to be broken down into more than one component of the PBS used by the cost estimation tool, it is required to select in cell I3 the type of percentage breakdown to be used.
</t>
    </r>
    <r>
      <rPr>
        <b/>
        <sz val="14"/>
        <color theme="1"/>
        <rFont val="Times New Roman"/>
        <family val="1"/>
      </rPr>
      <t>Reference</t>
    </r>
    <r>
      <rPr>
        <sz val="14"/>
        <color theme="1"/>
        <rFont val="Times New Roman"/>
        <family val="1"/>
      </rPr>
      <t xml:space="preserve">: the same percentages of systems provided by ATR 42, visible in column E, are used.
</t>
    </r>
    <r>
      <rPr>
        <b/>
        <sz val="14"/>
        <color theme="1"/>
        <rFont val="Times New Roman"/>
        <family val="1"/>
      </rPr>
      <t>Custom</t>
    </r>
    <r>
      <rPr>
        <sz val="14"/>
        <color theme="1"/>
        <rFont val="Times New Roman"/>
        <family val="1"/>
      </rPr>
      <t>: the user must enter the desired percentages for each system in column F. 
Cells will be colored green when the sum of each system is equal to 100%, otherwise yellow will alert the user of an incorrect or partial entry.
Cells with a gray background correspond to components not provided by CPACS or already adequately subdivided in the scheme, so they should not be considered.</t>
    </r>
  </si>
  <si>
    <r>
      <rPr>
        <b/>
        <sz val="14"/>
        <color theme="1"/>
        <rFont val="Times New Roman"/>
        <family val="1"/>
      </rPr>
      <t>Engineering Complexity</t>
    </r>
    <r>
      <rPr>
        <sz val="14"/>
        <color theme="1"/>
        <rFont val="Times New Roman"/>
        <family val="1"/>
      </rPr>
      <t>: represents a measure of design difficulty in relation to the experience and qualifications of the design team. Range: 0.2-3.1.</t>
    </r>
  </si>
  <si>
    <r>
      <rPr>
        <b/>
        <sz val="14"/>
        <color theme="1"/>
        <rFont val="Times New Roman"/>
        <family val="1"/>
      </rPr>
      <t>Engineering Complexity</t>
    </r>
    <r>
      <rPr>
        <sz val="14"/>
        <color theme="1"/>
        <rFont val="Times New Roman"/>
        <family val="1"/>
      </rPr>
      <t>: represents a measure of design difficulty in relation to the experience and qualifications of the design team. 
Range: 0.2-3.1.</t>
    </r>
  </si>
  <si>
    <t>Indicates the complexity of project planning and supervision activities. Range: 0-100%.</t>
  </si>
  <si>
    <t>% NEW DESIGN</t>
  </si>
  <si>
    <r>
      <rPr>
        <b/>
        <sz val="14"/>
        <color theme="1"/>
        <rFont val="Times New Roman"/>
        <family val="1"/>
      </rPr>
      <t>% New Design</t>
    </r>
    <r>
      <rPr>
        <sz val="14"/>
        <color theme="1"/>
        <rFont val="Times New Roman"/>
        <family val="1"/>
      </rPr>
      <t>: quantifies the value of the efforts put into designing a component, depending on whether or not there are previous designs to build on. Range: 0-100%</t>
    </r>
  </si>
  <si>
    <r>
      <rPr>
        <b/>
        <sz val="14"/>
        <color theme="1"/>
        <rFont val="Times New Roman"/>
        <family val="1"/>
      </rPr>
      <t>% Design Repeat</t>
    </r>
    <r>
      <rPr>
        <sz val="14"/>
        <color theme="1"/>
        <rFont val="Times New Roman"/>
        <family val="1"/>
      </rPr>
      <t>: indicates the percentage of repetition in the design of a component, which affects the amount of work required to develop the new part. Range: 0-99%.</t>
    </r>
  </si>
  <si>
    <t>MANUFACTURING COMPLEXITY</t>
  </si>
  <si>
    <r>
      <rPr>
        <b/>
        <sz val="14"/>
        <color theme="1"/>
        <rFont val="Times New Roman"/>
        <family val="1"/>
      </rPr>
      <t>Manufacturing Complexity</t>
    </r>
    <r>
      <rPr>
        <sz val="14"/>
        <color theme="1"/>
        <rFont val="Times New Roman"/>
        <family val="1"/>
      </rPr>
      <t>: measures component technology and manufacturability (composition, packing density, testing and reliability requirements). Expressed according to the reference ATR 42: enter 1 for the same complexity, or scale percentagewise up or down.</t>
    </r>
  </si>
  <si>
    <r>
      <rPr>
        <b/>
        <sz val="14"/>
        <color theme="1"/>
        <rFont val="Times New Roman"/>
        <family val="1"/>
      </rPr>
      <t>% Share</t>
    </r>
    <r>
      <rPr>
        <sz val="14"/>
        <color theme="1"/>
        <rFont val="Times New Roman"/>
        <family val="1"/>
      </rPr>
      <t xml:space="preserve">: allows to estimate the cost of development in case the project is shared among several companies. Enter 100% if the component is totally developed in-house, or the percentage of the company's responsibility in case of sharing. </t>
    </r>
  </si>
  <si>
    <r>
      <t xml:space="preserve">Specific parameters are provided for software:
- </t>
    </r>
    <r>
      <rPr>
        <b/>
        <sz val="14"/>
        <color theme="1"/>
        <rFont val="Times New Roman"/>
        <family val="1"/>
      </rPr>
      <t>% Design Repeat</t>
    </r>
    <r>
      <rPr>
        <sz val="14"/>
        <color theme="1"/>
        <rFont val="Times New Roman"/>
        <family val="1"/>
      </rPr>
      <t xml:space="preserve">: indicates the percentage of lines of code that are repeated identically or with minor changes within the software. Range: 0-99%;
- </t>
    </r>
    <r>
      <rPr>
        <b/>
        <sz val="14"/>
        <color theme="1"/>
        <rFont val="Times New Roman"/>
        <family val="1"/>
      </rPr>
      <t>Development Team Complexity</t>
    </r>
    <r>
      <rPr>
        <sz val="14"/>
        <color theme="1"/>
        <rFont val="Times New Roman"/>
        <family val="1"/>
      </rPr>
      <t xml:space="preserve">: represents the knowledge, skill, experience and continuity of programmers, affecting their productivity. Range: 1-5;
- </t>
    </r>
    <r>
      <rPr>
        <b/>
        <sz val="14"/>
        <color theme="1"/>
        <rFont val="Times New Roman"/>
        <family val="1"/>
      </rPr>
      <t>Functional Complexity</t>
    </r>
    <r>
      <rPr>
        <sz val="14"/>
        <color theme="1"/>
        <rFont val="Times New Roman"/>
        <family val="1"/>
      </rPr>
      <t xml:space="preserve">: describes the effect of software functional requirements on code complexity. As for Maufacturing Complexity, 1 expresses the same complexity as the reference aircraft, which can be scaled percentually up or down;
- </t>
    </r>
    <r>
      <rPr>
        <b/>
        <sz val="14"/>
        <color theme="1"/>
        <rFont val="Times New Roman"/>
        <family val="1"/>
      </rPr>
      <t>% Share</t>
    </r>
    <r>
      <rPr>
        <sz val="14"/>
        <color theme="1"/>
        <rFont val="Times New Roman"/>
        <family val="1"/>
      </rPr>
      <t>: as above, in case of software developed by multiple companies.</t>
    </r>
  </si>
  <si>
    <t>The user must fill in the rows for all the components included in the design of the aircraft to be estimated. The value assigned to the corresponding parameter should be reported in each cell.</t>
  </si>
  <si>
    <r>
      <rPr>
        <b/>
        <sz val="14"/>
        <color theme="1"/>
        <rFont val="Times New Roman"/>
        <family val="1"/>
      </rPr>
      <t>System Complexity</t>
    </r>
    <r>
      <rPr>
        <sz val="14"/>
        <color theme="1"/>
        <rFont val="Times New Roman"/>
        <family val="1"/>
      </rPr>
      <t>: factor indicates the level of effort required to understand, design, and integrate the various components to create a system. Range: 15-65.</t>
    </r>
  </si>
  <si>
    <t>Projected purchase price for the aircraft. Leave blank to estimate from RDTE &amp; PROD costs</t>
  </si>
  <si>
    <t>Maximum aircraft capacity</t>
  </si>
  <si>
    <t>Flight Hours per flight (takeoff to landing)</t>
  </si>
  <si>
    <t>Block Hours per flight (including taxi)</t>
  </si>
  <si>
    <t>Reference number of Nautical Miles (NM) per flight</t>
  </si>
  <si>
    <t>Number of flights per year and per aircraft</t>
  </si>
  <si>
    <t>Resideual value at the end of operational life. Percentage on acquisition cost (e.g. 1%)</t>
  </si>
  <si>
    <t>Percentage of Engine Spares cost referred to the acquisition cost of the engines (e.g. 2%)</t>
  </si>
  <si>
    <t>Percentage of Airframe Spares cost referred to the acquisition cost of one aircraft, engines excluded (e.g. 5%)</t>
  </si>
  <si>
    <t>Depreciation period</t>
  </si>
  <si>
    <t>Interest period</t>
  </si>
  <si>
    <t>Cost of 1 pilot per BH</t>
  </si>
  <si>
    <t>Cost of 1 cabin attendant per BH</t>
  </si>
  <si>
    <t>-</t>
  </si>
  <si>
    <t>Number of pilots, generally 2</t>
  </si>
  <si>
    <t>Number of flight attendants, generally 1 each 50 passengers or fraction</t>
  </si>
  <si>
    <t>Market price for fuel</t>
  </si>
  <si>
    <t>Noise level recorded during takeoff at 450 m from the runway axis</t>
  </si>
  <si>
    <t>Noise level recorded on the approach path at 2 km from the runway</t>
  </si>
  <si>
    <t>Noise level recorded on the takeoff path at 6.5 km from the brake release point</t>
  </si>
  <si>
    <t>Noise level allowed by the airport of departure</t>
  </si>
  <si>
    <t>Noise level allowed by the airport of arrival</t>
  </si>
  <si>
    <t>Engine SFC</t>
  </si>
  <si>
    <t>US$/dB</t>
  </si>
  <si>
    <t>Percentage of flights that are delayed during the year (e.g. 12%)</t>
  </si>
  <si>
    <t>Average duration of delays</t>
  </si>
  <si>
    <t>Percentage of flights that are canceled in a year (e.g. 1%)</t>
  </si>
  <si>
    <t>US$/nm/lb</t>
  </si>
  <si>
    <r>
      <t>NO</t>
    </r>
    <r>
      <rPr>
        <vertAlign val="subscript"/>
        <sz val="12"/>
        <color theme="1"/>
        <rFont val="Times New Roman"/>
        <family val="1"/>
      </rPr>
      <t>X</t>
    </r>
    <r>
      <rPr>
        <sz val="12"/>
        <color theme="1"/>
        <rFont val="Times New Roman"/>
        <family val="1"/>
      </rPr>
      <t xml:space="preserve"> Emissions</t>
    </r>
  </si>
  <si>
    <r>
      <t>NO</t>
    </r>
    <r>
      <rPr>
        <vertAlign val="subscript"/>
        <sz val="12"/>
        <color theme="1"/>
        <rFont val="Times New Roman"/>
        <family val="1"/>
      </rPr>
      <t>X</t>
    </r>
    <r>
      <rPr>
        <sz val="12"/>
        <color theme="1"/>
        <rFont val="Times New Roman"/>
        <family val="1"/>
      </rPr>
      <t xml:space="preserve"> Emissions within airport area</t>
    </r>
  </si>
  <si>
    <r>
      <t>CO</t>
    </r>
    <r>
      <rPr>
        <vertAlign val="subscript"/>
        <sz val="12"/>
        <color theme="1"/>
        <rFont val="Times New Roman"/>
        <family val="1"/>
      </rPr>
      <t>2</t>
    </r>
    <r>
      <rPr>
        <sz val="12"/>
        <color theme="1"/>
        <rFont val="Times New Roman"/>
        <family val="1"/>
      </rPr>
      <t xml:space="preserve"> Cost per tonn.</t>
    </r>
  </si>
  <si>
    <r>
      <t>Cost for CO</t>
    </r>
    <r>
      <rPr>
        <vertAlign val="subscript"/>
        <sz val="12"/>
        <rFont val="Times New Roman"/>
        <family val="1"/>
      </rPr>
      <t>2</t>
    </r>
    <r>
      <rPr>
        <sz val="12"/>
        <rFont val="Times New Roman"/>
        <family val="1"/>
      </rPr>
      <t xml:space="preserve"> emission certificates per ton</t>
    </r>
  </si>
  <si>
    <r>
      <t>Free CO</t>
    </r>
    <r>
      <rPr>
        <vertAlign val="subscript"/>
        <sz val="12"/>
        <color theme="1"/>
        <rFont val="Times New Roman"/>
        <family val="1"/>
      </rPr>
      <t>2</t>
    </r>
    <r>
      <rPr>
        <sz val="12"/>
        <color theme="1"/>
        <rFont val="Times New Roman"/>
        <family val="1"/>
      </rPr>
      <t xml:space="preserve"> %</t>
    </r>
  </si>
  <si>
    <r>
      <t>Fraction of CO</t>
    </r>
    <r>
      <rPr>
        <vertAlign val="subscript"/>
        <sz val="12"/>
        <color theme="1"/>
        <rFont val="Times New Roman"/>
        <family val="1"/>
      </rPr>
      <t>2</t>
    </r>
    <r>
      <rPr>
        <sz val="12"/>
        <color theme="1"/>
        <rFont val="Times New Roman"/>
        <family val="1"/>
      </rPr>
      <t xml:space="preserve"> emissions free of charge in percentage (e.g. 40%)</t>
    </r>
  </si>
  <si>
    <t>Coeffnavigation</t>
  </si>
  <si>
    <t xml:space="preserve">Klanding  </t>
  </si>
  <si>
    <t>Maintenance cost as a percentage on acquisition cost (eg. 30%)</t>
  </si>
  <si>
    <t>Maintenance cost as a percentage on acquisition cost (eg. 20%)</t>
  </si>
  <si>
    <t>Maintenance cost as a percentage on acquisition cost (eg. 5%)</t>
  </si>
  <si>
    <t>MASS BREAKDOWN</t>
  </si>
  <si>
    <t>MASS PERCENTAGES</t>
  </si>
  <si>
    <t>COMPONENT PARAMETERS</t>
  </si>
  <si>
    <t>ASSEMBLY PARAMETERS</t>
  </si>
  <si>
    <r>
      <t>The</t>
    </r>
    <r>
      <rPr>
        <b/>
        <sz val="14"/>
        <color theme="1"/>
        <rFont val="Times New Roman"/>
        <family val="1"/>
      </rPr>
      <t xml:space="preserve"> Learning Curve</t>
    </r>
    <r>
      <rPr>
        <sz val="14"/>
        <color theme="1"/>
        <rFont val="Times New Roman"/>
        <family val="1"/>
      </rPr>
      <t xml:space="preserve"> expresses the rate at which production costs decrease due to improved efficiency and worker experience, better resource management, process optimization, and raw material discounting. The improvement associated with the Learning Curve can be evaluated with a mathematical relationship, assuming that as the quantities produced are doubled, the associated efforts and costs are reduced by a fixed percentage.
The user must enter in column E the specific reduction percentage for each component included in the aircraft design.</t>
    </r>
  </si>
  <si>
    <t>RDTE Costs Estimation</t>
  </si>
  <si>
    <t>PROD Costs Estimation</t>
  </si>
  <si>
    <t>[US$/Year]</t>
  </si>
  <si>
    <t>Average [$/Unit]</t>
  </si>
  <si>
    <t>Total [$]</t>
  </si>
  <si>
    <t>Noise energy unit as defined in Recommendation ECAC/24-1. (EU 1 - 5 $/n.u. , USA-South America-ASIA 0 $/n.u. )</t>
  </si>
  <si>
    <t>Market price for Electric Energy. Typical values (Dec '22): 0.125 $/kWh in the US and 0.220 $/kWh in Europe</t>
  </si>
  <si>
    <t>Maintenance cost as a percentage on acquisition cost (eg. 10%)</t>
  </si>
  <si>
    <t>[US$/Trip]</t>
  </si>
  <si>
    <t>[US$/Seat]</t>
  </si>
  <si>
    <t>[US$/NM/Seat]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</si>
</sst>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000"/>
  </numFmts>
  <fonts count="19" x14ac:knownFonts="1">
    <font>
      <sz val="11"/>
      <color theme="1"/>
      <name val="Calibri"/>
      <family val="2"/>
      <scheme val="minor"/>
    </font>
    <font>
      <sz val="11"/>
      <color theme="1"/>
      <name val="Calibri"/>
      <family val="2"/>
      <scheme val="minor"/>
    </font>
    <font>
      <b/>
      <sz val="16"/>
      <color theme="1"/>
      <name val="Times New Roman"/>
      <family val="1"/>
    </font>
    <font>
      <b/>
      <sz val="12"/>
      <color theme="1"/>
      <name val="Times New Roman"/>
      <family val="1"/>
    </font>
    <font>
      <sz val="12"/>
      <color theme="1"/>
      <name val="Times New Roman"/>
      <family val="1"/>
    </font>
    <font>
      <b/>
      <sz val="12"/>
      <name val="Times New Roman"/>
      <family val="1"/>
    </font>
    <font>
      <sz val="12"/>
      <name val="Times New Roman"/>
      <family val="1"/>
    </font>
    <font>
      <sz val="11"/>
      <color theme="1"/>
      <name val="Times New Roman"/>
      <family val="1"/>
    </font>
    <font>
      <b/>
      <sz val="14"/>
      <color theme="1"/>
      <name val="Times New Roman"/>
      <family val="1"/>
    </font>
    <font>
      <b/>
      <sz val="11"/>
      <color theme="1"/>
      <name val="Times New Roman"/>
      <family val="1"/>
    </font>
    <font>
      <b/>
      <sz val="12"/>
      <color rgb="FFFF0000"/>
      <name val="Times New Roman"/>
      <family val="1"/>
    </font>
    <font>
      <sz val="14"/>
      <color theme="1"/>
      <name val="Times New Roman"/>
      <family val="1"/>
    </font>
    <font>
      <vertAlign val="subscript"/>
      <sz val="12"/>
      <color theme="1"/>
      <name val="Times New Roman"/>
      <family val="1"/>
    </font>
    <font>
      <vertAlign val="subscript"/>
      <sz val="12"/>
      <name val="Times New Roman"/>
      <family val="1"/>
    </font>
    <font>
      <b/>
      <sz val="8"/>
      <color theme="1"/>
      <name val="Times New Roman"/>
      <family val="1"/>
    </font>
    <font>
      <b/>
      <sz val="20"/>
      <color theme="1"/>
      <name val="Times New Roman"/>
      <family val="1"/>
    </font>
    <font>
      <i/>
      <sz val="12"/>
      <name val="Times New Roman"/>
      <family val="1"/>
    </font>
    <font>
      <sz val="12"/>
      <color rgb="FFFF0000"/>
      <name val="Times New Roman"/>
      <family val="1"/>
    </font>
    <font>
      <b/>
      <i/>
      <sz val="12"/>
      <name val="Times New Roman"/>
      <family val="1"/>
    </font>
  </fonts>
  <fills count="13">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rgb="FFEE8640"/>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9" tint="0.59999389629810485"/>
        <bgColor rgb="FF000000"/>
      </patternFill>
    </fill>
  </fills>
  <borders count="64">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double">
        <color indexed="64"/>
      </top>
      <bottom/>
      <diagonal/>
    </border>
    <border>
      <left style="medium">
        <color indexed="64"/>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52">
    <xf numFmtId="0" fontId="0" fillId="0" borderId="0" xfId="0"/>
    <xf numFmtId="0" fontId="2" fillId="0" borderId="0" xfId="0" applyFont="1" applyAlignment="1">
      <alignment vertical="center"/>
    </xf>
    <xf numFmtId="0" fontId="4" fillId="0" borderId="0" xfId="0" applyFont="1"/>
    <xf numFmtId="0" fontId="4" fillId="0" borderId="0" xfId="0" applyFont="1" applyAlignment="1">
      <alignment horizontal="center"/>
    </xf>
    <xf numFmtId="0" fontId="4" fillId="0" borderId="9" xfId="0" applyFont="1" applyBorder="1"/>
    <xf numFmtId="0" fontId="4" fillId="0" borderId="13" xfId="0" applyFont="1" applyBorder="1" applyAlignment="1">
      <alignment horizontal="center"/>
    </xf>
    <xf numFmtId="0" fontId="4" fillId="0" borderId="3" xfId="0" applyFont="1" applyBorder="1"/>
    <xf numFmtId="0" fontId="4" fillId="0" borderId="26" xfId="0" applyFont="1" applyBorder="1" applyAlignment="1">
      <alignment horizontal="center"/>
    </xf>
    <xf numFmtId="0" fontId="4" fillId="0" borderId="10" xfId="0" applyFont="1" applyBorder="1"/>
    <xf numFmtId="0" fontId="4" fillId="0" borderId="15" xfId="0" applyFont="1" applyBorder="1" applyAlignment="1">
      <alignment horizontal="center"/>
    </xf>
    <xf numFmtId="0" fontId="4" fillId="0" borderId="4" xfId="0" applyFont="1" applyBorder="1"/>
    <xf numFmtId="0" fontId="4" fillId="0" borderId="3" xfId="0" applyFont="1" applyBorder="1" applyAlignment="1">
      <alignment horizontal="center"/>
    </xf>
    <xf numFmtId="0" fontId="4" fillId="0" borderId="11" xfId="0" applyFont="1" applyBorder="1"/>
    <xf numFmtId="0" fontId="4" fillId="0" borderId="9" xfId="0" applyFont="1" applyBorder="1" applyAlignment="1">
      <alignment horizontal="center"/>
    </xf>
    <xf numFmtId="0" fontId="4" fillId="0" borderId="8" xfId="0" applyFont="1" applyBorder="1"/>
    <xf numFmtId="0" fontId="4" fillId="0" borderId="7" xfId="0" applyFont="1" applyBorder="1" applyAlignment="1">
      <alignment horizontal="center"/>
    </xf>
    <xf numFmtId="10" fontId="4" fillId="0" borderId="3" xfId="0" applyNumberFormat="1" applyFont="1" applyBorder="1" applyAlignment="1">
      <alignment horizontal="center"/>
    </xf>
    <xf numFmtId="0" fontId="4" fillId="0" borderId="12" xfId="0" applyFont="1" applyBorder="1"/>
    <xf numFmtId="0" fontId="4" fillId="0" borderId="10" xfId="0" applyFont="1" applyBorder="1" applyAlignment="1">
      <alignment horizontal="center"/>
    </xf>
    <xf numFmtId="0" fontId="4" fillId="0" borderId="19" xfId="0" applyFont="1" applyBorder="1"/>
    <xf numFmtId="0" fontId="4" fillId="0" borderId="1" xfId="0" applyFont="1" applyBorder="1" applyAlignment="1">
      <alignment horizontal="center"/>
    </xf>
    <xf numFmtId="0" fontId="4" fillId="0" borderId="20" xfId="0" applyFont="1" applyBorder="1"/>
    <xf numFmtId="0" fontId="4" fillId="0" borderId="5" xfId="0" applyFont="1" applyBorder="1" applyAlignment="1">
      <alignment horizontal="center"/>
    </xf>
    <xf numFmtId="0" fontId="4" fillId="0" borderId="27" xfId="0" applyFont="1" applyBorder="1"/>
    <xf numFmtId="0" fontId="4" fillId="0" borderId="2" xfId="0" applyFont="1" applyBorder="1" applyAlignment="1">
      <alignment horizontal="center"/>
    </xf>
    <xf numFmtId="43" fontId="4" fillId="0" borderId="0" xfId="1" applyFont="1" applyAlignment="1">
      <alignment horizontal="center"/>
    </xf>
    <xf numFmtId="164" fontId="4" fillId="0" borderId="0" xfId="1" applyNumberFormat="1" applyFont="1" applyAlignment="1">
      <alignment horizontal="center"/>
    </xf>
    <xf numFmtId="0" fontId="4" fillId="0" borderId="26" xfId="0" applyFont="1" applyBorder="1"/>
    <xf numFmtId="0" fontId="6" fillId="0" borderId="1" xfId="0" applyFont="1" applyBorder="1" applyAlignment="1">
      <alignment horizontal="center"/>
    </xf>
    <xf numFmtId="1" fontId="6" fillId="0" borderId="1" xfId="0" applyNumberFormat="1" applyFont="1" applyBorder="1" applyAlignment="1">
      <alignment horizontal="left"/>
    </xf>
    <xf numFmtId="43" fontId="6" fillId="0" borderId="1" xfId="1" applyFont="1" applyBorder="1" applyAlignment="1">
      <alignment horizontal="center"/>
    </xf>
    <xf numFmtId="164" fontId="6" fillId="0" borderId="1" xfId="1" applyNumberFormat="1" applyFont="1" applyBorder="1" applyAlignment="1">
      <alignment horizontal="center"/>
    </xf>
    <xf numFmtId="0" fontId="6" fillId="0" borderId="5" xfId="0" applyFont="1" applyBorder="1" applyAlignment="1">
      <alignment horizontal="center"/>
    </xf>
    <xf numFmtId="1" fontId="6" fillId="0" borderId="5" xfId="0" applyNumberFormat="1" applyFont="1" applyBorder="1" applyAlignment="1">
      <alignment horizontal="left"/>
    </xf>
    <xf numFmtId="43" fontId="6" fillId="0" borderId="5" xfId="1" applyFont="1" applyBorder="1" applyAlignment="1">
      <alignment horizontal="center"/>
    </xf>
    <xf numFmtId="164" fontId="6" fillId="0" borderId="5" xfId="1" applyNumberFormat="1" applyFont="1" applyBorder="1" applyAlignment="1">
      <alignment horizontal="center"/>
    </xf>
    <xf numFmtId="0" fontId="6" fillId="0" borderId="2" xfId="0" applyFont="1" applyBorder="1" applyAlignment="1">
      <alignment horizontal="center"/>
    </xf>
    <xf numFmtId="1" fontId="6" fillId="0" borderId="6" xfId="0" applyNumberFormat="1" applyFont="1" applyBorder="1" applyAlignment="1">
      <alignment horizontal="left"/>
    </xf>
    <xf numFmtId="43" fontId="6" fillId="0" borderId="6" xfId="1" applyFont="1" applyBorder="1" applyAlignment="1">
      <alignment horizontal="center"/>
    </xf>
    <xf numFmtId="164" fontId="6" fillId="0" borderId="6" xfId="1" applyNumberFormat="1" applyFont="1" applyBorder="1" applyAlignment="1">
      <alignment horizontal="center"/>
    </xf>
    <xf numFmtId="1" fontId="6" fillId="0" borderId="2" xfId="0" applyNumberFormat="1" applyFont="1" applyBorder="1" applyAlignment="1">
      <alignment horizontal="left"/>
    </xf>
    <xf numFmtId="43" fontId="6" fillId="0" borderId="2" xfId="1" applyFont="1" applyBorder="1" applyAlignment="1">
      <alignment horizontal="center"/>
    </xf>
    <xf numFmtId="164" fontId="6" fillId="0" borderId="2" xfId="1" applyNumberFormat="1" applyFont="1" applyBorder="1" applyAlignment="1">
      <alignment horizontal="center"/>
    </xf>
    <xf numFmtId="0" fontId="6" fillId="0" borderId="1" xfId="0" applyFont="1" applyBorder="1"/>
    <xf numFmtId="0" fontId="6" fillId="0" borderId="2" xfId="0" applyFont="1" applyBorder="1"/>
    <xf numFmtId="0" fontId="6" fillId="0" borderId="5" xfId="0" applyFont="1" applyBorder="1"/>
    <xf numFmtId="0" fontId="3" fillId="3" borderId="11" xfId="0" applyFont="1" applyFill="1" applyBorder="1" applyAlignment="1">
      <alignment horizontal="center" vertical="center"/>
    </xf>
    <xf numFmtId="0" fontId="6" fillId="0" borderId="9" xfId="0" applyFont="1" applyBorder="1" applyAlignment="1">
      <alignment horizontal="center"/>
    </xf>
    <xf numFmtId="0" fontId="6" fillId="0" borderId="9" xfId="0" applyFont="1" applyBorder="1"/>
    <xf numFmtId="43" fontId="6" fillId="0" borderId="9" xfId="1" applyFont="1" applyBorder="1" applyAlignment="1">
      <alignment horizontal="center"/>
    </xf>
    <xf numFmtId="164" fontId="6" fillId="0" borderId="9" xfId="1" applyNumberFormat="1" applyFont="1" applyBorder="1" applyAlignment="1">
      <alignment horizontal="center"/>
    </xf>
    <xf numFmtId="0" fontId="6" fillId="0" borderId="16" xfId="0" applyFont="1" applyBorder="1" applyAlignment="1">
      <alignment horizontal="center"/>
    </xf>
    <xf numFmtId="0" fontId="6" fillId="0" borderId="16" xfId="0" applyFont="1" applyBorder="1"/>
    <xf numFmtId="43" fontId="6" fillId="0" borderId="16" xfId="1" applyFont="1" applyBorder="1" applyAlignment="1">
      <alignment horizontal="center"/>
    </xf>
    <xf numFmtId="164" fontId="6" fillId="0" borderId="16" xfId="1" applyNumberFormat="1" applyFont="1" applyBorder="1" applyAlignment="1">
      <alignment horizontal="center"/>
    </xf>
    <xf numFmtId="0" fontId="6" fillId="0" borderId="6" xfId="0" applyFont="1" applyBorder="1" applyAlignment="1">
      <alignment horizontal="center"/>
    </xf>
    <xf numFmtId="0" fontId="6" fillId="0" borderId="6" xfId="0" applyFont="1" applyBorder="1"/>
    <xf numFmtId="0" fontId="3" fillId="3" borderId="4" xfId="0" applyFont="1" applyFill="1" applyBorder="1" applyAlignment="1">
      <alignment horizontal="center" vertical="center"/>
    </xf>
    <xf numFmtId="0" fontId="6" fillId="0" borderId="3" xfId="0" applyFont="1" applyBorder="1" applyAlignment="1">
      <alignment horizontal="center"/>
    </xf>
    <xf numFmtId="0" fontId="6" fillId="0" borderId="3" xfId="0" applyFont="1" applyBorder="1"/>
    <xf numFmtId="43" fontId="6" fillId="0" borderId="3" xfId="1" applyFont="1" applyBorder="1" applyAlignment="1">
      <alignment horizontal="center"/>
    </xf>
    <xf numFmtId="164" fontId="6" fillId="0" borderId="3" xfId="1" applyNumberFormat="1" applyFont="1" applyBorder="1" applyAlignment="1">
      <alignment horizontal="center"/>
    </xf>
    <xf numFmtId="0" fontId="3" fillId="3" borderId="0" xfId="0" applyFont="1" applyFill="1" applyAlignment="1">
      <alignment horizontal="center" vertical="center"/>
    </xf>
    <xf numFmtId="0" fontId="6" fillId="0" borderId="7" xfId="0" applyFont="1" applyBorder="1" applyAlignment="1">
      <alignment horizontal="center"/>
    </xf>
    <xf numFmtId="0" fontId="6" fillId="0" borderId="7" xfId="0" applyFont="1" applyBorder="1"/>
    <xf numFmtId="43" fontId="6" fillId="0" borderId="7" xfId="1" applyFont="1" applyBorder="1" applyAlignment="1">
      <alignment horizontal="center"/>
    </xf>
    <xf numFmtId="164" fontId="6" fillId="0" borderId="7" xfId="1" applyNumberFormat="1" applyFont="1" applyBorder="1" applyAlignment="1">
      <alignment horizontal="center"/>
    </xf>
    <xf numFmtId="0" fontId="4" fillId="0" borderId="16" xfId="0" applyFont="1" applyBorder="1" applyAlignment="1">
      <alignment horizontal="center"/>
    </xf>
    <xf numFmtId="0" fontId="4" fillId="0" borderId="6" xfId="0" applyFont="1" applyBorder="1" applyAlignment="1">
      <alignment horizontal="center"/>
    </xf>
    <xf numFmtId="0" fontId="5" fillId="3" borderId="3" xfId="0" applyFont="1" applyFill="1" applyBorder="1" applyAlignment="1">
      <alignment horizontal="center"/>
    </xf>
    <xf numFmtId="0" fontId="5" fillId="3" borderId="7" xfId="0" applyFont="1" applyFill="1" applyBorder="1" applyAlignment="1">
      <alignment horizontal="center"/>
    </xf>
    <xf numFmtId="1" fontId="6" fillId="0" borderId="7" xfId="0" applyNumberFormat="1" applyFont="1" applyBorder="1" applyAlignment="1">
      <alignment horizontal="center"/>
    </xf>
    <xf numFmtId="1" fontId="6" fillId="0" borderId="3" xfId="0" applyNumberFormat="1" applyFont="1" applyBorder="1" applyAlignment="1">
      <alignment horizontal="center"/>
    </xf>
    <xf numFmtId="0" fontId="5" fillId="3" borderId="10" xfId="0" applyFont="1" applyFill="1" applyBorder="1" applyAlignment="1">
      <alignment horizontal="center"/>
    </xf>
    <xf numFmtId="1" fontId="6" fillId="0" borderId="10" xfId="0" applyNumberFormat="1" applyFont="1" applyBorder="1" applyAlignment="1">
      <alignment horizontal="center"/>
    </xf>
    <xf numFmtId="0" fontId="6" fillId="0" borderId="10" xfId="0" applyFont="1" applyBorder="1"/>
    <xf numFmtId="43" fontId="6" fillId="0" borderId="10" xfId="1" applyFont="1" applyBorder="1" applyAlignment="1">
      <alignment horizontal="center"/>
    </xf>
    <xf numFmtId="164" fontId="6" fillId="0" borderId="10" xfId="1" applyNumberFormat="1" applyFont="1" applyBorder="1" applyAlignment="1">
      <alignment horizontal="center"/>
    </xf>
    <xf numFmtId="10" fontId="4" fillId="0" borderId="0" xfId="0" applyNumberFormat="1" applyFont="1" applyAlignment="1">
      <alignment horizontal="center"/>
    </xf>
    <xf numFmtId="10" fontId="4" fillId="0" borderId="0" xfId="0" applyNumberFormat="1" applyFont="1"/>
    <xf numFmtId="10" fontId="6" fillId="0" borderId="1" xfId="0" applyNumberFormat="1" applyFont="1" applyBorder="1" applyAlignment="1">
      <alignment horizontal="center"/>
    </xf>
    <xf numFmtId="10" fontId="6" fillId="0" borderId="1" xfId="1" applyNumberFormat="1" applyFont="1" applyBorder="1" applyAlignment="1">
      <alignment horizontal="center"/>
    </xf>
    <xf numFmtId="10" fontId="6" fillId="0" borderId="2" xfId="0" applyNumberFormat="1" applyFont="1" applyBorder="1" applyAlignment="1">
      <alignment horizontal="center"/>
    </xf>
    <xf numFmtId="10" fontId="6" fillId="0" borderId="2" xfId="1" applyNumberFormat="1" applyFont="1" applyBorder="1" applyAlignment="1">
      <alignment horizontal="center"/>
    </xf>
    <xf numFmtId="10" fontId="6" fillId="0" borderId="16" xfId="0" applyNumberFormat="1" applyFont="1" applyBorder="1" applyAlignment="1">
      <alignment horizontal="center"/>
    </xf>
    <xf numFmtId="10" fontId="6" fillId="0" borderId="6" xfId="0" applyNumberFormat="1" applyFont="1" applyBorder="1" applyAlignment="1">
      <alignment horizontal="center"/>
    </xf>
    <xf numFmtId="10" fontId="6" fillId="0" borderId="5" xfId="0" applyNumberFormat="1" applyFont="1" applyBorder="1" applyAlignment="1">
      <alignment horizontal="center"/>
    </xf>
    <xf numFmtId="10" fontId="6" fillId="0" borderId="5" xfId="1" applyNumberFormat="1" applyFont="1" applyBorder="1" applyAlignment="1">
      <alignment horizontal="center"/>
    </xf>
    <xf numFmtId="10" fontId="6" fillId="0" borderId="3" xfId="0" applyNumberFormat="1" applyFont="1" applyBorder="1" applyAlignment="1">
      <alignment horizontal="center"/>
    </xf>
    <xf numFmtId="10" fontId="6" fillId="0" borderId="3" xfId="1" applyNumberFormat="1" applyFont="1" applyBorder="1" applyAlignment="1">
      <alignment horizontal="center"/>
    </xf>
    <xf numFmtId="10" fontId="6" fillId="0" borderId="7" xfId="0" applyNumberFormat="1" applyFont="1" applyBorder="1" applyAlignment="1">
      <alignment horizontal="center"/>
    </xf>
    <xf numFmtId="10" fontId="6" fillId="0" borderId="7" xfId="1" applyNumberFormat="1" applyFont="1" applyBorder="1" applyAlignment="1">
      <alignment horizontal="center"/>
    </xf>
    <xf numFmtId="10" fontId="6" fillId="0" borderId="10" xfId="0" applyNumberFormat="1" applyFont="1" applyBorder="1" applyAlignment="1">
      <alignment horizontal="center"/>
    </xf>
    <xf numFmtId="0" fontId="7" fillId="0" borderId="0" xfId="0" applyFont="1"/>
    <xf numFmtId="0" fontId="6" fillId="0" borderId="19" xfId="0" applyFont="1" applyBorder="1"/>
    <xf numFmtId="0" fontId="6" fillId="0" borderId="27" xfId="0" applyFont="1" applyBorder="1"/>
    <xf numFmtId="2" fontId="6" fillId="0" borderId="1" xfId="1" applyNumberFormat="1" applyFont="1" applyBorder="1" applyAlignment="1">
      <alignment horizontal="center"/>
    </xf>
    <xf numFmtId="2" fontId="6" fillId="0" borderId="5" xfId="1" applyNumberFormat="1" applyFont="1" applyBorder="1" applyAlignment="1">
      <alignment horizontal="center"/>
    </xf>
    <xf numFmtId="2" fontId="6" fillId="0" borderId="6" xfId="1" applyNumberFormat="1" applyFont="1" applyBorder="1" applyAlignment="1">
      <alignment horizontal="center"/>
    </xf>
    <xf numFmtId="2" fontId="6" fillId="0" borderId="2" xfId="1" applyNumberFormat="1" applyFont="1" applyBorder="1" applyAlignment="1">
      <alignment horizontal="center"/>
    </xf>
    <xf numFmtId="2" fontId="6" fillId="0" borderId="9" xfId="1" applyNumberFormat="1" applyFont="1" applyBorder="1" applyAlignment="1">
      <alignment horizontal="center"/>
    </xf>
    <xf numFmtId="2" fontId="6" fillId="0" borderId="16" xfId="1" applyNumberFormat="1" applyFont="1" applyBorder="1" applyAlignment="1">
      <alignment horizontal="center"/>
    </xf>
    <xf numFmtId="2" fontId="6" fillId="0" borderId="3" xfId="1" applyNumberFormat="1" applyFont="1" applyBorder="1" applyAlignment="1">
      <alignment horizontal="center"/>
    </xf>
    <xf numFmtId="2" fontId="6" fillId="0" borderId="7" xfId="1" applyNumberFormat="1" applyFont="1" applyBorder="1" applyAlignment="1">
      <alignment horizontal="center"/>
    </xf>
    <xf numFmtId="2" fontId="6" fillId="0" borderId="10" xfId="1" applyNumberFormat="1" applyFont="1" applyBorder="1" applyAlignment="1">
      <alignment horizont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43" fontId="4" fillId="0" borderId="1" xfId="1" applyFont="1" applyBorder="1" applyAlignment="1">
      <alignment horizontal="center"/>
    </xf>
    <xf numFmtId="164" fontId="4" fillId="0" borderId="1" xfId="1" applyNumberFormat="1" applyFont="1" applyBorder="1" applyAlignment="1">
      <alignment horizontal="center"/>
    </xf>
    <xf numFmtId="0" fontId="4" fillId="0" borderId="1" xfId="0" applyFont="1" applyBorder="1"/>
    <xf numFmtId="43" fontId="4" fillId="0" borderId="2" xfId="1" applyFont="1" applyBorder="1" applyAlignment="1">
      <alignment horizontal="center"/>
    </xf>
    <xf numFmtId="164" fontId="4" fillId="0" borderId="2" xfId="1" applyNumberFormat="1" applyFont="1" applyBorder="1" applyAlignment="1">
      <alignment horizontal="center"/>
    </xf>
    <xf numFmtId="0" fontId="4" fillId="0" borderId="2" xfId="0" applyFont="1" applyBorder="1"/>
    <xf numFmtId="0" fontId="6" fillId="6" borderId="1" xfId="0" applyFont="1" applyFill="1" applyBorder="1" applyAlignment="1">
      <alignment horizontal="center" vertical="center" wrapText="1"/>
    </xf>
    <xf numFmtId="0" fontId="6" fillId="6" borderId="21" xfId="0" applyFont="1" applyFill="1" applyBorder="1" applyAlignment="1">
      <alignment vertical="center" wrapText="1"/>
    </xf>
    <xf numFmtId="0" fontId="6" fillId="7" borderId="2" xfId="0" applyFont="1" applyFill="1" applyBorder="1" applyAlignment="1">
      <alignment horizontal="center" vertical="center" wrapText="1"/>
    </xf>
    <xf numFmtId="0" fontId="6" fillId="7" borderId="23" xfId="0" applyFont="1" applyFill="1" applyBorder="1" applyAlignment="1">
      <alignment vertical="center" wrapText="1"/>
    </xf>
    <xf numFmtId="0" fontId="6" fillId="7" borderId="16" xfId="0" applyFont="1" applyFill="1" applyBorder="1" applyAlignment="1">
      <alignment horizontal="center" vertical="center" wrapText="1"/>
    </xf>
    <xf numFmtId="0" fontId="6" fillId="7" borderId="25" xfId="0" applyFont="1" applyFill="1" applyBorder="1" applyAlignment="1">
      <alignment vertical="center" wrapText="1"/>
    </xf>
    <xf numFmtId="0" fontId="6" fillId="6" borderId="5" xfId="0" applyFont="1" applyFill="1" applyBorder="1" applyAlignment="1">
      <alignment horizontal="center" vertical="center" wrapText="1"/>
    </xf>
    <xf numFmtId="0" fontId="6" fillId="6" borderId="22" xfId="0" applyFont="1" applyFill="1" applyBorder="1" applyAlignment="1">
      <alignment vertical="center" wrapText="1"/>
    </xf>
    <xf numFmtId="0" fontId="6" fillId="7" borderId="6" xfId="0" applyFont="1" applyFill="1" applyBorder="1" applyAlignment="1">
      <alignment horizontal="center" vertical="center" wrapText="1"/>
    </xf>
    <xf numFmtId="0" fontId="6" fillId="7" borderId="24" xfId="0" applyFont="1" applyFill="1" applyBorder="1" applyAlignment="1">
      <alignment vertical="center" wrapText="1"/>
    </xf>
    <xf numFmtId="0" fontId="4" fillId="8" borderId="10" xfId="0" applyFont="1" applyFill="1" applyBorder="1" applyAlignment="1">
      <alignment horizontal="center"/>
    </xf>
    <xf numFmtId="0" fontId="6" fillId="8" borderId="15" xfId="0" applyFont="1" applyFill="1" applyBorder="1" applyAlignment="1">
      <alignment horizontal="center"/>
    </xf>
    <xf numFmtId="0" fontId="4" fillId="0" borderId="21" xfId="0" applyFont="1" applyBorder="1" applyAlignment="1">
      <alignment horizontal="center"/>
    </xf>
    <xf numFmtId="0" fontId="4" fillId="0" borderId="24" xfId="0" applyFont="1" applyBorder="1" applyAlignment="1">
      <alignment horizontal="center"/>
    </xf>
    <xf numFmtId="0" fontId="4" fillId="0" borderId="25" xfId="0" applyFont="1" applyBorder="1" applyAlignment="1">
      <alignment horizontal="center"/>
    </xf>
    <xf numFmtId="0" fontId="4" fillId="0" borderId="22" xfId="0" applyFont="1" applyBorder="1" applyAlignment="1">
      <alignment horizontal="center"/>
    </xf>
    <xf numFmtId="0" fontId="4" fillId="0" borderId="23" xfId="0" applyFont="1" applyBorder="1" applyAlignment="1">
      <alignment horizontal="center"/>
    </xf>
    <xf numFmtId="43" fontId="3" fillId="0" borderId="26" xfId="1" applyFont="1" applyBorder="1" applyAlignment="1">
      <alignment horizontal="center" vertical="center" wrapText="1"/>
    </xf>
    <xf numFmtId="0" fontId="10" fillId="5" borderId="8" xfId="0" applyFont="1" applyFill="1" applyBorder="1"/>
    <xf numFmtId="164" fontId="10" fillId="5" borderId="0" xfId="1" applyNumberFormat="1" applyFont="1" applyFill="1" applyBorder="1"/>
    <xf numFmtId="164" fontId="10" fillId="5" borderId="14" xfId="1" applyNumberFormat="1" applyFont="1" applyFill="1" applyBorder="1"/>
    <xf numFmtId="164" fontId="5" fillId="7" borderId="18" xfId="1" applyNumberFormat="1" applyFont="1" applyFill="1" applyBorder="1"/>
    <xf numFmtId="164" fontId="5" fillId="7" borderId="26" xfId="1" applyNumberFormat="1" applyFont="1" applyFill="1" applyBorder="1"/>
    <xf numFmtId="0" fontId="10" fillId="5" borderId="4" xfId="0" applyFont="1" applyFill="1" applyBorder="1"/>
    <xf numFmtId="0" fontId="11" fillId="0" borderId="0" xfId="0" applyFont="1" applyAlignment="1">
      <alignment vertical="top" wrapText="1"/>
    </xf>
    <xf numFmtId="0" fontId="11" fillId="0" borderId="0" xfId="0" applyFont="1" applyAlignment="1">
      <alignment vertical="top"/>
    </xf>
    <xf numFmtId="0" fontId="4" fillId="0" borderId="0" xfId="0" applyFont="1" applyAlignment="1">
      <alignment vertical="top"/>
    </xf>
    <xf numFmtId="10" fontId="6" fillId="10" borderId="16" xfId="0" applyNumberFormat="1" applyFont="1" applyFill="1" applyBorder="1" applyAlignment="1">
      <alignment horizontal="center"/>
    </xf>
    <xf numFmtId="10" fontId="6" fillId="10" borderId="5" xfId="0" applyNumberFormat="1" applyFont="1" applyFill="1" applyBorder="1" applyAlignment="1">
      <alignment horizontal="center"/>
    </xf>
    <xf numFmtId="10" fontId="6" fillId="10" borderId="6" xfId="0" applyNumberFormat="1" applyFont="1" applyFill="1" applyBorder="1" applyAlignment="1">
      <alignment horizontal="center"/>
    </xf>
    <xf numFmtId="43" fontId="6" fillId="10" borderId="16" xfId="1" applyFont="1" applyFill="1" applyBorder="1" applyAlignment="1">
      <alignment horizontal="center"/>
    </xf>
    <xf numFmtId="43" fontId="6" fillId="10" borderId="5" xfId="1" applyFont="1" applyFill="1" applyBorder="1" applyAlignment="1">
      <alignment horizontal="center"/>
    </xf>
    <xf numFmtId="43" fontId="6" fillId="10" borderId="6" xfId="1" applyFont="1" applyFill="1" applyBorder="1" applyAlignment="1">
      <alignment horizontal="center"/>
    </xf>
    <xf numFmtId="10" fontId="6" fillId="10" borderId="1" xfId="0" applyNumberFormat="1" applyFont="1" applyFill="1" applyBorder="1" applyAlignment="1">
      <alignment horizontal="center"/>
    </xf>
    <xf numFmtId="43" fontId="6" fillId="10" borderId="1" xfId="1" applyFont="1" applyFill="1" applyBorder="1" applyAlignment="1">
      <alignment horizontal="center"/>
    </xf>
    <xf numFmtId="10" fontId="6" fillId="10" borderId="2" xfId="0" applyNumberFormat="1" applyFont="1" applyFill="1" applyBorder="1" applyAlignment="1">
      <alignment horizontal="center"/>
    </xf>
    <xf numFmtId="43" fontId="6" fillId="10" borderId="2" xfId="1" applyFont="1" applyFill="1" applyBorder="1" applyAlignment="1">
      <alignment horizontal="center"/>
    </xf>
    <xf numFmtId="10" fontId="6" fillId="10" borderId="9" xfId="0" applyNumberFormat="1" applyFont="1" applyFill="1" applyBorder="1" applyAlignment="1">
      <alignment horizontal="center"/>
    </xf>
    <xf numFmtId="43" fontId="6" fillId="10" borderId="9" xfId="1" applyFont="1" applyFill="1" applyBorder="1" applyAlignment="1">
      <alignment horizontal="center"/>
    </xf>
    <xf numFmtId="10" fontId="6" fillId="10" borderId="3" xfId="0" applyNumberFormat="1" applyFont="1" applyFill="1" applyBorder="1" applyAlignment="1">
      <alignment horizontal="center"/>
    </xf>
    <xf numFmtId="43" fontId="6" fillId="10" borderId="3" xfId="1" applyFont="1" applyFill="1" applyBorder="1" applyAlignment="1">
      <alignment horizontal="center"/>
    </xf>
    <xf numFmtId="10" fontId="6" fillId="10" borderId="7" xfId="0" applyNumberFormat="1" applyFont="1" applyFill="1" applyBorder="1" applyAlignment="1">
      <alignment horizontal="center"/>
    </xf>
    <xf numFmtId="43" fontId="6" fillId="10" borderId="7" xfId="1" applyFont="1" applyFill="1" applyBorder="1" applyAlignment="1">
      <alignment horizontal="center"/>
    </xf>
    <xf numFmtId="43" fontId="4" fillId="0" borderId="0" xfId="1" applyFont="1" applyAlignment="1">
      <alignment vertical="top" wrapText="1"/>
    </xf>
    <xf numFmtId="3" fontId="4" fillId="0" borderId="36" xfId="2" applyNumberFormat="1" applyFont="1" applyBorder="1" applyAlignment="1">
      <alignment horizontal="center"/>
    </xf>
    <xf numFmtId="0" fontId="4" fillId="0" borderId="36" xfId="0" applyFont="1" applyBorder="1" applyAlignment="1">
      <alignment horizontal="center"/>
    </xf>
    <xf numFmtId="4" fontId="4" fillId="0" borderId="36" xfId="0" applyNumberFormat="1" applyFont="1" applyBorder="1" applyAlignment="1">
      <alignment horizontal="center"/>
    </xf>
    <xf numFmtId="0" fontId="3" fillId="0" borderId="0" xfId="0" applyFont="1" applyAlignment="1">
      <alignment horizontal="center" vertical="center" textRotation="90"/>
    </xf>
    <xf numFmtId="0" fontId="4" fillId="0" borderId="0" xfId="0" applyFont="1" applyAlignment="1">
      <alignment vertical="center"/>
    </xf>
    <xf numFmtId="0" fontId="4" fillId="0" borderId="39" xfId="0" applyFont="1" applyBorder="1" applyAlignment="1">
      <alignment horizontal="center"/>
    </xf>
    <xf numFmtId="0" fontId="4" fillId="0" borderId="42" xfId="0" applyFont="1" applyBorder="1" applyAlignment="1">
      <alignment horizontal="center"/>
    </xf>
    <xf numFmtId="0" fontId="4" fillId="0" borderId="43" xfId="0" applyFont="1" applyBorder="1" applyAlignment="1">
      <alignment horizontal="center"/>
    </xf>
    <xf numFmtId="0" fontId="4" fillId="0" borderId="46" xfId="0" applyFont="1" applyBorder="1" applyAlignment="1">
      <alignment horizontal="center"/>
    </xf>
    <xf numFmtId="0" fontId="4" fillId="0" borderId="47" xfId="0" applyFont="1" applyBorder="1" applyAlignment="1">
      <alignment horizontal="center"/>
    </xf>
    <xf numFmtId="0" fontId="3" fillId="0" borderId="0" xfId="0" applyFont="1" applyAlignment="1">
      <alignment horizontal="center" vertical="center" textRotation="90" wrapText="1"/>
    </xf>
    <xf numFmtId="43" fontId="4" fillId="0" borderId="36" xfId="1" applyFont="1" applyBorder="1" applyAlignment="1">
      <alignment horizontal="center"/>
    </xf>
    <xf numFmtId="0" fontId="6" fillId="0" borderId="32" xfId="0" applyFont="1" applyBorder="1"/>
    <xf numFmtId="0" fontId="6" fillId="0" borderId="33" xfId="0" applyFont="1" applyBorder="1"/>
    <xf numFmtId="2" fontId="4" fillId="0" borderId="36" xfId="0" applyNumberFormat="1" applyFont="1" applyBorder="1" applyAlignment="1">
      <alignment horizontal="center"/>
    </xf>
    <xf numFmtId="9" fontId="4" fillId="0" borderId="36" xfId="2" applyFont="1" applyBorder="1" applyAlignment="1">
      <alignment horizontal="center"/>
    </xf>
    <xf numFmtId="0" fontId="6" fillId="0" borderId="34" xfId="0" applyFont="1" applyBorder="1"/>
    <xf numFmtId="0" fontId="4" fillId="0" borderId="38" xfId="0" applyFont="1" applyBorder="1" applyAlignment="1">
      <alignment horizontal="center"/>
    </xf>
    <xf numFmtId="0" fontId="6" fillId="0" borderId="35" xfId="0" applyFont="1" applyBorder="1"/>
    <xf numFmtId="0" fontId="6" fillId="0" borderId="0" xfId="0" applyFont="1"/>
    <xf numFmtId="0" fontId="4" fillId="0" borderId="32" xfId="0" applyFont="1" applyBorder="1"/>
    <xf numFmtId="10" fontId="4" fillId="0" borderId="36" xfId="0" applyNumberFormat="1" applyFont="1" applyBorder="1" applyAlignment="1">
      <alignment horizontal="center"/>
    </xf>
    <xf numFmtId="0" fontId="4" fillId="0" borderId="33" xfId="0" applyFont="1" applyBorder="1"/>
    <xf numFmtId="0" fontId="4" fillId="0" borderId="34" xfId="0" applyFont="1" applyBorder="1"/>
    <xf numFmtId="10" fontId="4" fillId="0" borderId="38" xfId="0" applyNumberFormat="1" applyFont="1" applyBorder="1" applyAlignment="1">
      <alignment horizontal="center"/>
    </xf>
    <xf numFmtId="0" fontId="4" fillId="0" borderId="35" xfId="0" applyFont="1" applyBorder="1"/>
    <xf numFmtId="2" fontId="4" fillId="0" borderId="38" xfId="0" applyNumberFormat="1" applyFont="1" applyBorder="1" applyAlignment="1">
      <alignment horizontal="center"/>
    </xf>
    <xf numFmtId="0" fontId="6" fillId="0" borderId="36" xfId="0" applyFont="1" applyBorder="1" applyAlignment="1">
      <alignment horizontal="center"/>
    </xf>
    <xf numFmtId="0" fontId="6" fillId="4" borderId="33" xfId="0" applyFont="1" applyFill="1" applyBorder="1"/>
    <xf numFmtId="0" fontId="6" fillId="0" borderId="39" xfId="0" applyFont="1" applyBorder="1" applyAlignment="1">
      <alignment horizontal="center"/>
    </xf>
    <xf numFmtId="10" fontId="4" fillId="0" borderId="40" xfId="0" applyNumberFormat="1" applyFont="1" applyBorder="1" applyAlignment="1">
      <alignment horizontal="center"/>
    </xf>
    <xf numFmtId="0" fontId="4" fillId="0" borderId="41" xfId="0" applyFont="1" applyBorder="1"/>
    <xf numFmtId="0" fontId="6" fillId="0" borderId="44" xfId="0" applyFont="1" applyBorder="1"/>
    <xf numFmtId="0" fontId="4" fillId="0" borderId="45" xfId="0" applyFont="1" applyBorder="1"/>
    <xf numFmtId="0" fontId="6" fillId="0" borderId="48" xfId="0" applyFont="1" applyBorder="1"/>
    <xf numFmtId="9" fontId="6" fillId="0" borderId="36" xfId="0" applyNumberFormat="1" applyFont="1" applyBorder="1" applyAlignment="1">
      <alignment horizontal="center"/>
    </xf>
    <xf numFmtId="9" fontId="6" fillId="0" borderId="39" xfId="0" applyNumberFormat="1" applyFont="1" applyBorder="1" applyAlignment="1">
      <alignment horizontal="center"/>
    </xf>
    <xf numFmtId="165" fontId="6" fillId="0" borderId="36" xfId="0" applyNumberFormat="1" applyFont="1" applyBorder="1" applyAlignment="1">
      <alignment horizontal="center"/>
    </xf>
    <xf numFmtId="165" fontId="6" fillId="0" borderId="39" xfId="0" applyNumberFormat="1" applyFont="1" applyBorder="1" applyAlignment="1">
      <alignment horizontal="center"/>
    </xf>
    <xf numFmtId="2" fontId="4" fillId="0" borderId="40" xfId="0" applyNumberFormat="1" applyFont="1" applyBorder="1" applyAlignment="1">
      <alignment horizontal="center"/>
    </xf>
    <xf numFmtId="0" fontId="4" fillId="0" borderId="58" xfId="0" applyFont="1" applyBorder="1"/>
    <xf numFmtId="10" fontId="4" fillId="0" borderId="59" xfId="0" applyNumberFormat="1" applyFont="1" applyBorder="1" applyAlignment="1">
      <alignment horizontal="center"/>
    </xf>
    <xf numFmtId="10" fontId="4" fillId="0" borderId="60" xfId="0" applyNumberFormat="1" applyFont="1" applyBorder="1" applyAlignment="1">
      <alignment horizontal="center"/>
    </xf>
    <xf numFmtId="0" fontId="6" fillId="0" borderId="60" xfId="0" applyFont="1" applyBorder="1"/>
    <xf numFmtId="10" fontId="6" fillId="0" borderId="38" xfId="0" applyNumberFormat="1" applyFont="1" applyBorder="1" applyAlignment="1">
      <alignment horizontal="center"/>
    </xf>
    <xf numFmtId="11" fontId="6" fillId="0" borderId="40" xfId="0" applyNumberFormat="1" applyFont="1" applyBorder="1" applyAlignment="1">
      <alignment horizontal="center"/>
    </xf>
    <xf numFmtId="11" fontId="4" fillId="0" borderId="0" xfId="0" applyNumberFormat="1" applyFont="1" applyAlignment="1">
      <alignment horizontal="center"/>
    </xf>
    <xf numFmtId="43" fontId="4" fillId="0" borderId="36" xfId="1" applyFont="1" applyBorder="1" applyAlignment="1"/>
    <xf numFmtId="43" fontId="4" fillId="0" borderId="38" xfId="1" applyFont="1" applyBorder="1" applyAlignment="1"/>
    <xf numFmtId="3" fontId="4" fillId="0" borderId="0" xfId="0" applyNumberFormat="1" applyFont="1"/>
    <xf numFmtId="0" fontId="6" fillId="0" borderId="30" xfId="0" applyFont="1" applyBorder="1"/>
    <xf numFmtId="3" fontId="4" fillId="0" borderId="37" xfId="2" applyNumberFormat="1" applyFont="1" applyBorder="1" applyAlignment="1">
      <alignment horizontal="center"/>
    </xf>
    <xf numFmtId="0" fontId="6" fillId="0" borderId="31" xfId="0" applyFont="1" applyBorder="1"/>
    <xf numFmtId="0" fontId="4" fillId="0" borderId="14" xfId="0" applyFont="1" applyBorder="1"/>
    <xf numFmtId="0" fontId="3" fillId="11" borderId="4" xfId="0" applyFont="1" applyFill="1" applyBorder="1" applyAlignment="1">
      <alignment horizontal="center"/>
    </xf>
    <xf numFmtId="0" fontId="3" fillId="11" borderId="3" xfId="0" applyFont="1" applyFill="1" applyBorder="1" applyAlignment="1">
      <alignment horizontal="center"/>
    </xf>
    <xf numFmtId="43" fontId="3" fillId="11" borderId="18" xfId="1" applyFont="1" applyFill="1" applyBorder="1" applyAlignment="1">
      <alignment horizontal="center"/>
    </xf>
    <xf numFmtId="164" fontId="3" fillId="11" borderId="3" xfId="1" applyNumberFormat="1" applyFont="1" applyFill="1" applyBorder="1" applyAlignment="1">
      <alignment horizontal="center"/>
    </xf>
    <xf numFmtId="10" fontId="3" fillId="11" borderId="4" xfId="0" applyNumberFormat="1" applyFont="1" applyFill="1" applyBorder="1" applyAlignment="1">
      <alignment horizontal="center"/>
    </xf>
    <xf numFmtId="43" fontId="3" fillId="11" borderId="3" xfId="1" applyFont="1" applyFill="1" applyBorder="1" applyAlignment="1">
      <alignment horizontal="center"/>
    </xf>
    <xf numFmtId="0" fontId="3" fillId="11" borderId="4" xfId="0" applyFont="1" applyFill="1" applyBorder="1" applyAlignment="1">
      <alignment horizontal="center" vertical="center"/>
    </xf>
    <xf numFmtId="0" fontId="3" fillId="11" borderId="3" xfId="0" applyFont="1" applyFill="1" applyBorder="1" applyAlignment="1">
      <alignment horizontal="center" vertical="center"/>
    </xf>
    <xf numFmtId="43" fontId="3" fillId="11" borderId="18" xfId="1" applyFont="1" applyFill="1" applyBorder="1" applyAlignment="1">
      <alignment horizontal="center" vertical="center" wrapText="1"/>
    </xf>
    <xf numFmtId="164" fontId="3" fillId="11" borderId="3" xfId="1" applyNumberFormat="1" applyFont="1" applyFill="1" applyBorder="1" applyAlignment="1">
      <alignment horizontal="center" vertical="center" wrapText="1"/>
    </xf>
    <xf numFmtId="0" fontId="3" fillId="11" borderId="3" xfId="0" applyFont="1" applyFill="1" applyBorder="1" applyAlignment="1">
      <alignment horizontal="center" vertical="center" wrapText="1"/>
    </xf>
    <xf numFmtId="0" fontId="3" fillId="11" borderId="17" xfId="0" applyFont="1" applyFill="1" applyBorder="1" applyAlignment="1">
      <alignment horizontal="center" vertical="center"/>
    </xf>
    <xf numFmtId="0" fontId="3" fillId="11" borderId="9" xfId="0" applyFont="1" applyFill="1" applyBorder="1" applyAlignment="1">
      <alignment horizontal="center" vertical="center"/>
    </xf>
    <xf numFmtId="43" fontId="3" fillId="11" borderId="3" xfId="1" applyFont="1" applyFill="1" applyBorder="1" applyAlignment="1">
      <alignment horizontal="center" vertical="center" wrapText="1"/>
    </xf>
    <xf numFmtId="0" fontId="3" fillId="11" borderId="11" xfId="0" applyFont="1" applyFill="1" applyBorder="1" applyAlignment="1">
      <alignment horizontal="center" vertical="center"/>
    </xf>
    <xf numFmtId="43" fontId="8" fillId="11" borderId="3" xfId="1" applyFont="1" applyFill="1" applyBorder="1" applyAlignment="1">
      <alignment horizontal="center" vertical="center" wrapText="1"/>
    </xf>
    <xf numFmtId="0" fontId="5" fillId="12" borderId="54" xfId="0" applyFont="1" applyFill="1" applyBorder="1" applyAlignment="1">
      <alignment horizontal="center"/>
    </xf>
    <xf numFmtId="0" fontId="5" fillId="12" borderId="61" xfId="0" applyFont="1" applyFill="1" applyBorder="1" applyAlignment="1">
      <alignment horizontal="center"/>
    </xf>
    <xf numFmtId="0" fontId="5" fillId="12" borderId="62" xfId="0" applyFont="1" applyFill="1" applyBorder="1" applyAlignment="1">
      <alignment horizontal="center"/>
    </xf>
    <xf numFmtId="0" fontId="5" fillId="12" borderId="37" xfId="0" applyFont="1" applyFill="1" applyBorder="1" applyAlignment="1">
      <alignment horizontal="center"/>
    </xf>
    <xf numFmtId="0" fontId="5" fillId="12" borderId="31" xfId="0" applyFont="1" applyFill="1" applyBorder="1" applyAlignment="1">
      <alignment horizontal="center"/>
    </xf>
    <xf numFmtId="0" fontId="5" fillId="12" borderId="30" xfId="0" applyFont="1" applyFill="1" applyBorder="1" applyAlignment="1">
      <alignment horizontal="center"/>
    </xf>
    <xf numFmtId="0" fontId="4" fillId="0" borderId="3" xfId="0" applyFont="1" applyBorder="1" applyAlignment="1">
      <alignment wrapText="1"/>
    </xf>
    <xf numFmtId="0" fontId="4" fillId="0" borderId="7" xfId="0" applyFont="1" applyBorder="1"/>
    <xf numFmtId="0" fontId="4" fillId="0" borderId="5" xfId="0" applyFont="1" applyBorder="1"/>
    <xf numFmtId="0" fontId="4" fillId="0" borderId="26" xfId="0" applyFont="1" applyBorder="1" applyAlignment="1">
      <alignment vertical="center"/>
    </xf>
    <xf numFmtId="0" fontId="4" fillId="0" borderId="26" xfId="0" applyFont="1" applyBorder="1" applyAlignment="1">
      <alignment wrapText="1"/>
    </xf>
    <xf numFmtId="0" fontId="3" fillId="0" borderId="0" xfId="0" applyFont="1" applyAlignment="1">
      <alignment vertical="center"/>
    </xf>
    <xf numFmtId="0" fontId="5" fillId="7" borderId="12" xfId="0" applyFont="1" applyFill="1" applyBorder="1"/>
    <xf numFmtId="164" fontId="16" fillId="7" borderId="28" xfId="1" applyNumberFormat="1" applyFont="1" applyFill="1" applyBorder="1"/>
    <xf numFmtId="164" fontId="16" fillId="7" borderId="15" xfId="1" applyNumberFormat="1" applyFont="1" applyFill="1" applyBorder="1"/>
    <xf numFmtId="0" fontId="4" fillId="4" borderId="11" xfId="0" applyFont="1" applyFill="1" applyBorder="1"/>
    <xf numFmtId="164" fontId="16" fillId="4" borderId="9" xfId="1" applyNumberFormat="1" applyFont="1" applyFill="1" applyBorder="1"/>
    <xf numFmtId="0" fontId="4" fillId="4" borderId="8" xfId="0" applyFont="1" applyFill="1" applyBorder="1"/>
    <xf numFmtId="164" fontId="16" fillId="4" borderId="7" xfId="1" applyNumberFormat="1" applyFont="1" applyFill="1" applyBorder="1"/>
    <xf numFmtId="0" fontId="4" fillId="4" borderId="12" xfId="0" applyFont="1" applyFill="1" applyBorder="1"/>
    <xf numFmtId="164" fontId="16" fillId="4" borderId="10" xfId="1" applyNumberFormat="1" applyFont="1" applyFill="1" applyBorder="1"/>
    <xf numFmtId="0" fontId="6" fillId="4" borderId="8" xfId="0" applyFont="1" applyFill="1" applyBorder="1"/>
    <xf numFmtId="0" fontId="5" fillId="3" borderId="12" xfId="0" applyFont="1" applyFill="1" applyBorder="1"/>
    <xf numFmtId="164" fontId="5" fillId="3" borderId="10" xfId="1" applyNumberFormat="1" applyFont="1" applyFill="1" applyBorder="1"/>
    <xf numFmtId="0" fontId="5" fillId="7" borderId="4" xfId="0" applyFont="1" applyFill="1" applyBorder="1"/>
    <xf numFmtId="164" fontId="5" fillId="7" borderId="3" xfId="1" applyNumberFormat="1" applyFont="1" applyFill="1" applyBorder="1"/>
    <xf numFmtId="0" fontId="4" fillId="4" borderId="29" xfId="0" applyFont="1" applyFill="1" applyBorder="1"/>
    <xf numFmtId="164" fontId="16" fillId="4" borderId="16" xfId="1" applyNumberFormat="1" applyFont="1" applyFill="1" applyBorder="1"/>
    <xf numFmtId="0" fontId="4" fillId="4" borderId="0" xfId="0" applyFont="1" applyFill="1"/>
    <xf numFmtId="164" fontId="4" fillId="0" borderId="7" xfId="1" applyNumberFormat="1" applyFont="1" applyBorder="1"/>
    <xf numFmtId="164" fontId="4" fillId="0" borderId="0" xfId="0" applyNumberFormat="1" applyFont="1"/>
    <xf numFmtId="0" fontId="5" fillId="7" borderId="11" xfId="0" applyFont="1" applyFill="1" applyBorder="1"/>
    <xf numFmtId="164" fontId="5" fillId="7" borderId="9" xfId="1" applyNumberFormat="1" applyFont="1" applyFill="1" applyBorder="1"/>
    <xf numFmtId="164" fontId="10" fillId="5" borderId="18" xfId="1" applyNumberFormat="1" applyFont="1" applyFill="1" applyBorder="1"/>
    <xf numFmtId="164" fontId="10" fillId="5" borderId="26" xfId="1" applyNumberFormat="1" applyFont="1" applyFill="1" applyBorder="1"/>
    <xf numFmtId="164" fontId="16" fillId="7" borderId="17" xfId="1" applyNumberFormat="1" applyFont="1" applyFill="1" applyBorder="1"/>
    <xf numFmtId="164" fontId="16" fillId="7" borderId="13" xfId="1" applyNumberFormat="1" applyFont="1" applyFill="1" applyBorder="1"/>
    <xf numFmtId="164" fontId="4" fillId="4" borderId="11" xfId="1" applyNumberFormat="1" applyFont="1" applyFill="1" applyBorder="1"/>
    <xf numFmtId="164" fontId="4" fillId="4" borderId="9" xfId="1" applyNumberFormat="1" applyFont="1" applyFill="1" applyBorder="1"/>
    <xf numFmtId="164" fontId="4" fillId="4" borderId="8" xfId="1" applyNumberFormat="1" applyFont="1" applyFill="1" applyBorder="1"/>
    <xf numFmtId="164" fontId="4" fillId="4" borderId="7" xfId="1" applyNumberFormat="1" applyFont="1" applyFill="1" applyBorder="1"/>
    <xf numFmtId="0" fontId="5" fillId="3" borderId="8" xfId="0" applyFont="1" applyFill="1" applyBorder="1"/>
    <xf numFmtId="164" fontId="5" fillId="3" borderId="7" xfId="1" applyNumberFormat="1" applyFont="1" applyFill="1" applyBorder="1"/>
    <xf numFmtId="0" fontId="6" fillId="4" borderId="11" xfId="0" applyFont="1" applyFill="1" applyBorder="1"/>
    <xf numFmtId="0" fontId="4" fillId="4" borderId="7" xfId="0" applyFont="1" applyFill="1" applyBorder="1"/>
    <xf numFmtId="0" fontId="17" fillId="5" borderId="4" xfId="0" applyFont="1" applyFill="1" applyBorder="1"/>
    <xf numFmtId="164" fontId="17" fillId="5" borderId="18" xfId="1" applyNumberFormat="1" applyFont="1" applyFill="1" applyBorder="1"/>
    <xf numFmtId="164" fontId="17" fillId="5" borderId="26" xfId="1" applyNumberFormat="1" applyFont="1" applyFill="1" applyBorder="1"/>
    <xf numFmtId="164" fontId="16" fillId="7" borderId="18" xfId="1" applyNumberFormat="1" applyFont="1" applyFill="1" applyBorder="1"/>
    <xf numFmtId="164" fontId="16" fillId="7" borderId="26" xfId="1" applyNumberFormat="1" applyFont="1" applyFill="1" applyBorder="1"/>
    <xf numFmtId="0" fontId="4" fillId="0" borderId="30" xfId="0" applyFont="1" applyBorder="1"/>
    <xf numFmtId="10" fontId="4" fillId="0" borderId="31" xfId="0" applyNumberFormat="1" applyFont="1" applyBorder="1"/>
    <xf numFmtId="10" fontId="4" fillId="0" borderId="33" xfId="0" applyNumberFormat="1" applyFont="1" applyBorder="1"/>
    <xf numFmtId="0" fontId="10" fillId="5" borderId="11" xfId="0" applyFont="1" applyFill="1" applyBorder="1"/>
    <xf numFmtId="164" fontId="17" fillId="5" borderId="17" xfId="1" applyNumberFormat="1" applyFont="1" applyFill="1" applyBorder="1"/>
    <xf numFmtId="164" fontId="17" fillId="5" borderId="13" xfId="1" applyNumberFormat="1" applyFont="1" applyFill="1" applyBorder="1"/>
    <xf numFmtId="0" fontId="5" fillId="9" borderId="3" xfId="0" applyFont="1" applyFill="1" applyBorder="1"/>
    <xf numFmtId="164" fontId="6" fillId="9" borderId="3" xfId="1" applyNumberFormat="1" applyFont="1" applyFill="1" applyBorder="1"/>
    <xf numFmtId="0" fontId="10" fillId="5" borderId="12" xfId="0" applyFont="1" applyFill="1" applyBorder="1"/>
    <xf numFmtId="164" fontId="17" fillId="5" borderId="28" xfId="1" applyNumberFormat="1" applyFont="1" applyFill="1" applyBorder="1"/>
    <xf numFmtId="164" fontId="17" fillId="5" borderId="15" xfId="1" applyNumberFormat="1" applyFont="1" applyFill="1" applyBorder="1"/>
    <xf numFmtId="0" fontId="5" fillId="8" borderId="4" xfId="0" applyFont="1" applyFill="1" applyBorder="1"/>
    <xf numFmtId="164" fontId="18" fillId="8" borderId="3" xfId="1" applyNumberFormat="1" applyFont="1" applyFill="1" applyBorder="1"/>
    <xf numFmtId="10" fontId="4" fillId="0" borderId="35" xfId="0" applyNumberFormat="1" applyFont="1" applyBorder="1"/>
    <xf numFmtId="164" fontId="4" fillId="0" borderId="0" xfId="1" applyNumberFormat="1" applyFont="1"/>
    <xf numFmtId="0" fontId="3" fillId="0" borderId="0" xfId="0" applyFont="1" applyAlignment="1">
      <alignment horizontal="center" vertical="center"/>
    </xf>
    <xf numFmtId="0" fontId="5" fillId="0" borderId="0" xfId="0" applyFont="1" applyAlignment="1">
      <alignment horizontal="center" vertical="center" wrapText="1"/>
    </xf>
    <xf numFmtId="43" fontId="4" fillId="0" borderId="0" xfId="0" applyNumberFormat="1" applyFont="1"/>
    <xf numFmtId="43" fontId="3" fillId="0" borderId="0" xfId="0" applyNumberFormat="1" applyFont="1" applyAlignment="1">
      <alignment horizontal="center" vertical="center"/>
    </xf>
    <xf numFmtId="0" fontId="4" fillId="0" borderId="30" xfId="0" applyFont="1" applyBorder="1" applyAlignment="1">
      <alignment vertical="center"/>
    </xf>
    <xf numFmtId="43" fontId="4" fillId="0" borderId="31" xfId="0" applyNumberFormat="1" applyFont="1" applyBorder="1" applyAlignment="1">
      <alignment vertical="center"/>
    </xf>
    <xf numFmtId="0" fontId="4" fillId="0" borderId="32" xfId="0" applyFont="1" applyBorder="1" applyAlignment="1">
      <alignment vertical="center"/>
    </xf>
    <xf numFmtId="43" fontId="4" fillId="0" borderId="33" xfId="0" applyNumberFormat="1" applyFont="1" applyBorder="1" applyAlignment="1">
      <alignment vertical="center"/>
    </xf>
    <xf numFmtId="0" fontId="17" fillId="0" borderId="0" xfId="0" applyFont="1" applyAlignment="1">
      <alignment vertical="center"/>
    </xf>
    <xf numFmtId="43" fontId="4" fillId="0" borderId="0" xfId="0" applyNumberFormat="1" applyFont="1" applyAlignment="1">
      <alignment vertical="center"/>
    </xf>
    <xf numFmtId="0" fontId="4" fillId="0" borderId="55" xfId="0" applyFont="1" applyBorder="1" applyAlignment="1">
      <alignment vertical="center"/>
    </xf>
    <xf numFmtId="43" fontId="4" fillId="0" borderId="56" xfId="0" applyNumberFormat="1" applyFont="1" applyBorder="1" applyAlignment="1">
      <alignment vertical="center"/>
    </xf>
    <xf numFmtId="0" fontId="3" fillId="0" borderId="53" xfId="0" applyFont="1" applyBorder="1" applyAlignment="1">
      <alignment vertical="center"/>
    </xf>
    <xf numFmtId="43" fontId="3" fillId="0" borderId="57" xfId="0" applyNumberFormat="1" applyFont="1" applyBorder="1" applyAlignment="1">
      <alignment vertical="center"/>
    </xf>
    <xf numFmtId="0" fontId="4" fillId="0" borderId="19" xfId="0" applyFont="1" applyBorder="1" applyAlignment="1">
      <alignment vertical="center"/>
    </xf>
    <xf numFmtId="43" fontId="4" fillId="0" borderId="1" xfId="0" applyNumberFormat="1" applyFont="1" applyBorder="1" applyAlignment="1">
      <alignment vertical="center"/>
    </xf>
    <xf numFmtId="43" fontId="4" fillId="0" borderId="31" xfId="0" applyNumberFormat="1" applyFont="1" applyBorder="1"/>
    <xf numFmtId="0" fontId="4" fillId="0" borderId="20" xfId="0" applyFont="1" applyBorder="1" applyAlignment="1">
      <alignment vertical="center"/>
    </xf>
    <xf numFmtId="43" fontId="4" fillId="0" borderId="16" xfId="0" applyNumberFormat="1" applyFont="1" applyBorder="1" applyAlignment="1">
      <alignment vertical="center"/>
    </xf>
    <xf numFmtId="43" fontId="4" fillId="0" borderId="33" xfId="0" applyNumberFormat="1" applyFont="1" applyBorder="1"/>
    <xf numFmtId="0" fontId="4" fillId="0" borderId="27" xfId="0" applyFont="1" applyBorder="1" applyAlignment="1">
      <alignment vertical="center"/>
    </xf>
    <xf numFmtId="43" fontId="4" fillId="0" borderId="10" xfId="0" applyNumberFormat="1" applyFont="1" applyBorder="1" applyAlignment="1">
      <alignment vertical="center"/>
    </xf>
    <xf numFmtId="0" fontId="4" fillId="0" borderId="29" xfId="0" applyFont="1" applyBorder="1" applyAlignment="1">
      <alignment vertical="center"/>
    </xf>
    <xf numFmtId="0" fontId="4" fillId="0" borderId="12" xfId="0" applyFont="1" applyBorder="1" applyAlignment="1">
      <alignment vertical="center"/>
    </xf>
    <xf numFmtId="43" fontId="4" fillId="0" borderId="35" xfId="0" applyNumberFormat="1" applyFont="1" applyBorder="1"/>
    <xf numFmtId="0" fontId="5" fillId="0" borderId="51" xfId="0" applyFont="1" applyBorder="1" applyAlignment="1">
      <alignment vertical="center"/>
    </xf>
    <xf numFmtId="43" fontId="5" fillId="0" borderId="52" xfId="0" applyNumberFormat="1" applyFont="1" applyBorder="1" applyAlignment="1">
      <alignment vertical="center"/>
    </xf>
    <xf numFmtId="0" fontId="5" fillId="0" borderId="20" xfId="0" applyFont="1" applyBorder="1" applyAlignment="1">
      <alignment vertical="center"/>
    </xf>
    <xf numFmtId="43" fontId="5" fillId="0" borderId="5" xfId="0" applyNumberFormat="1" applyFont="1" applyBorder="1" applyAlignment="1">
      <alignment vertical="center"/>
    </xf>
    <xf numFmtId="0" fontId="5" fillId="0" borderId="50" xfId="0" applyFont="1" applyBorder="1" applyAlignment="1">
      <alignment vertical="center"/>
    </xf>
    <xf numFmtId="43" fontId="5" fillId="0" borderId="6" xfId="0" applyNumberFormat="1" applyFont="1" applyBorder="1" applyAlignment="1">
      <alignment vertical="center"/>
    </xf>
    <xf numFmtId="0" fontId="5" fillId="0" borderId="27" xfId="0" applyFont="1" applyBorder="1" applyAlignment="1">
      <alignment vertical="center"/>
    </xf>
    <xf numFmtId="43" fontId="5" fillId="0" borderId="2" xfId="0" applyNumberFormat="1" applyFont="1" applyBorder="1" applyAlignment="1">
      <alignment vertical="center"/>
    </xf>
    <xf numFmtId="43" fontId="4" fillId="0" borderId="2" xfId="0" applyNumberFormat="1" applyFont="1" applyBorder="1" applyAlignment="1">
      <alignment vertical="center"/>
    </xf>
    <xf numFmtId="0" fontId="5" fillId="0" borderId="19" xfId="0" applyFont="1" applyBorder="1" applyAlignment="1">
      <alignment horizontal="center" vertical="center"/>
    </xf>
    <xf numFmtId="0" fontId="5" fillId="0" borderId="19" xfId="0" applyFont="1" applyBorder="1" applyAlignment="1">
      <alignment vertical="center"/>
    </xf>
    <xf numFmtId="43" fontId="5" fillId="0" borderId="1" xfId="0" applyNumberFormat="1" applyFont="1" applyBorder="1" applyAlignment="1">
      <alignment vertical="center"/>
    </xf>
    <xf numFmtId="0" fontId="5" fillId="0" borderId="27" xfId="0" applyFont="1" applyBorder="1" applyAlignment="1">
      <alignment horizontal="center" vertical="center"/>
    </xf>
    <xf numFmtId="0" fontId="5" fillId="12" borderId="4" xfId="0" applyFont="1" applyFill="1" applyBorder="1" applyAlignment="1">
      <alignment horizontal="center" vertical="center" wrapText="1"/>
    </xf>
    <xf numFmtId="0" fontId="5" fillId="12" borderId="4" xfId="0" applyFont="1" applyFill="1" applyBorder="1" applyAlignment="1">
      <alignment horizontal="center" vertical="center"/>
    </xf>
    <xf numFmtId="0" fontId="5" fillId="12" borderId="3" xfId="0" applyFont="1" applyFill="1" applyBorder="1" applyAlignment="1">
      <alignment horizontal="center" vertical="center" wrapText="1"/>
    </xf>
    <xf numFmtId="0" fontId="5" fillId="12" borderId="53" xfId="0" applyFont="1" applyFill="1" applyBorder="1" applyAlignment="1">
      <alignment horizontal="center" vertical="center" wrapText="1"/>
    </xf>
    <xf numFmtId="0" fontId="5" fillId="12" borderId="54" xfId="0" applyFont="1" applyFill="1" applyBorder="1" applyAlignment="1">
      <alignment horizontal="center" vertical="center"/>
    </xf>
    <xf numFmtId="0" fontId="5" fillId="12" borderId="11" xfId="0" applyFont="1" applyFill="1" applyBorder="1" applyAlignment="1">
      <alignment horizontal="center" vertical="center" wrapText="1"/>
    </xf>
    <xf numFmtId="0" fontId="5" fillId="12" borderId="9" xfId="0" applyFont="1" applyFill="1" applyBorder="1" applyAlignment="1">
      <alignment horizontal="center" vertical="center" wrapText="1"/>
    </xf>
    <xf numFmtId="164" fontId="5" fillId="11" borderId="9" xfId="1" applyNumberFormat="1" applyFont="1" applyFill="1" applyBorder="1" applyAlignment="1">
      <alignment horizontal="center" wrapText="1"/>
    </xf>
    <xf numFmtId="2" fontId="6" fillId="0" borderId="1" xfId="1" applyNumberFormat="1" applyFont="1" applyBorder="1" applyAlignment="1">
      <alignment horizontal="center" vertical="center"/>
    </xf>
    <xf numFmtId="9" fontId="6" fillId="0" borderId="1" xfId="1" applyNumberFormat="1" applyFont="1" applyBorder="1" applyAlignment="1">
      <alignment horizontal="center" vertical="center"/>
    </xf>
    <xf numFmtId="10" fontId="6" fillId="0" borderId="1" xfId="1" applyNumberFormat="1" applyFont="1" applyBorder="1" applyAlignment="1">
      <alignment horizontal="center" vertical="center"/>
    </xf>
    <xf numFmtId="2" fontId="6" fillId="0" borderId="5" xfId="1" applyNumberFormat="1" applyFont="1" applyBorder="1" applyAlignment="1">
      <alignment horizontal="center" vertical="center"/>
    </xf>
    <xf numFmtId="9" fontId="6" fillId="0" borderId="5" xfId="1" applyNumberFormat="1" applyFont="1" applyBorder="1" applyAlignment="1">
      <alignment horizontal="center" vertical="center"/>
    </xf>
    <xf numFmtId="10" fontId="6" fillId="0" borderId="5" xfId="1" applyNumberFormat="1" applyFont="1" applyBorder="1" applyAlignment="1">
      <alignment horizontal="center" vertical="center"/>
    </xf>
    <xf numFmtId="2" fontId="6" fillId="0" borderId="6" xfId="1" applyNumberFormat="1" applyFont="1" applyBorder="1" applyAlignment="1">
      <alignment horizontal="center" vertical="center"/>
    </xf>
    <xf numFmtId="9" fontId="6" fillId="0" borderId="6" xfId="1" applyNumberFormat="1" applyFont="1" applyBorder="1" applyAlignment="1">
      <alignment horizontal="center" vertical="center"/>
    </xf>
    <xf numFmtId="10" fontId="6" fillId="0" borderId="6" xfId="1" applyNumberFormat="1" applyFont="1" applyBorder="1" applyAlignment="1">
      <alignment horizontal="center" vertical="center"/>
    </xf>
    <xf numFmtId="2" fontId="6" fillId="0" borderId="2" xfId="1" applyNumberFormat="1" applyFont="1" applyBorder="1" applyAlignment="1">
      <alignment horizontal="center" vertical="center"/>
    </xf>
    <xf numFmtId="9" fontId="6" fillId="0" borderId="2" xfId="1" applyNumberFormat="1" applyFont="1" applyBorder="1" applyAlignment="1">
      <alignment horizontal="center" vertical="center"/>
    </xf>
    <xf numFmtId="10" fontId="6" fillId="0" borderId="2" xfId="1" applyNumberFormat="1" applyFont="1" applyBorder="1" applyAlignment="1">
      <alignment horizontal="center" vertical="center"/>
    </xf>
    <xf numFmtId="2" fontId="6" fillId="0" borderId="9" xfId="1" applyNumberFormat="1" applyFont="1" applyBorder="1" applyAlignment="1">
      <alignment horizontal="center" vertical="center"/>
    </xf>
    <xf numFmtId="9" fontId="6" fillId="0" borderId="9" xfId="1" applyNumberFormat="1" applyFont="1" applyBorder="1" applyAlignment="1">
      <alignment horizontal="center" vertical="center"/>
    </xf>
    <xf numFmtId="10" fontId="6" fillId="0" borderId="9" xfId="1" applyNumberFormat="1" applyFont="1" applyBorder="1" applyAlignment="1">
      <alignment horizontal="center" vertical="center"/>
    </xf>
    <xf numFmtId="2" fontId="6" fillId="0" borderId="16" xfId="1" applyNumberFormat="1" applyFont="1" applyBorder="1" applyAlignment="1">
      <alignment horizontal="center" vertical="center"/>
    </xf>
    <xf numFmtId="9" fontId="6" fillId="0" borderId="16" xfId="1" applyNumberFormat="1" applyFont="1" applyBorder="1" applyAlignment="1">
      <alignment horizontal="center" vertical="center"/>
    </xf>
    <xf numFmtId="10" fontId="6" fillId="0" borderId="16" xfId="1" applyNumberFormat="1" applyFont="1" applyBorder="1" applyAlignment="1">
      <alignment horizontal="center" vertical="center"/>
    </xf>
    <xf numFmtId="2" fontId="6" fillId="0" borderId="3" xfId="1" applyNumberFormat="1" applyFont="1" applyBorder="1" applyAlignment="1">
      <alignment horizontal="center" vertical="center"/>
    </xf>
    <xf numFmtId="9" fontId="6" fillId="0" borderId="3" xfId="1" applyNumberFormat="1" applyFont="1" applyBorder="1" applyAlignment="1">
      <alignment horizontal="center" vertical="center"/>
    </xf>
    <xf numFmtId="10" fontId="6" fillId="0" borderId="3" xfId="1" applyNumberFormat="1" applyFont="1" applyBorder="1" applyAlignment="1">
      <alignment horizontal="center" vertical="center"/>
    </xf>
    <xf numFmtId="2" fontId="6" fillId="0" borderId="7" xfId="1" applyNumberFormat="1" applyFont="1" applyBorder="1" applyAlignment="1">
      <alignment horizontal="center" vertical="center"/>
    </xf>
    <xf numFmtId="9" fontId="6" fillId="0" borderId="7" xfId="1" applyNumberFormat="1" applyFont="1" applyBorder="1" applyAlignment="1">
      <alignment horizontal="center" vertical="center"/>
    </xf>
    <xf numFmtId="10" fontId="6" fillId="0" borderId="7" xfId="1" applyNumberFormat="1" applyFont="1" applyBorder="1" applyAlignment="1">
      <alignment horizontal="center" vertical="center"/>
    </xf>
    <xf numFmtId="2" fontId="6" fillId="0" borderId="10" xfId="1" applyNumberFormat="1" applyFont="1" applyBorder="1" applyAlignment="1">
      <alignment horizontal="center" vertical="center"/>
    </xf>
    <xf numFmtId="9" fontId="6" fillId="0" borderId="10" xfId="1" applyNumberFormat="1" applyFont="1" applyBorder="1" applyAlignment="1">
      <alignment horizontal="center" vertical="center"/>
    </xf>
    <xf numFmtId="10" fontId="6" fillId="0" borderId="10" xfId="1" applyNumberFormat="1" applyFont="1" applyBorder="1" applyAlignment="1">
      <alignment horizontal="center" vertical="center"/>
    </xf>
    <xf numFmtId="164" fontId="4" fillId="0" borderId="36" xfId="1" applyNumberFormat="1" applyFont="1" applyBorder="1" applyAlignment="1"/>
    <xf numFmtId="164" fontId="4" fillId="0" borderId="0" xfId="0" applyNumberFormat="1" applyFont="1" applyAlignment="1">
      <alignment horizontal="center"/>
    </xf>
    <xf numFmtId="164" fontId="5" fillId="12" borderId="37" xfId="0" applyNumberFormat="1" applyFont="1" applyFill="1" applyBorder="1" applyAlignment="1">
      <alignment horizontal="center"/>
    </xf>
    <xf numFmtId="9" fontId="4" fillId="0" borderId="36" xfId="1" applyNumberFormat="1" applyFont="1" applyBorder="1" applyAlignment="1"/>
    <xf numFmtId="10" fontId="4" fillId="0" borderId="38" xfId="1" applyNumberFormat="1" applyFont="1" applyBorder="1" applyAlignment="1"/>
    <xf numFmtId="9" fontId="4" fillId="0" borderId="38" xfId="1" applyNumberFormat="1" applyFont="1" applyBorder="1" applyAlignment="1"/>
    <xf numFmtId="0" fontId="2" fillId="2" borderId="4" xfId="0" applyFont="1" applyFill="1" applyBorder="1" applyAlignment="1">
      <alignment horizontal="center" vertical="center"/>
    </xf>
    <xf numFmtId="0" fontId="2" fillId="2" borderId="26" xfId="0" applyFont="1" applyFill="1" applyBorder="1" applyAlignment="1">
      <alignment horizontal="center" vertical="center"/>
    </xf>
    <xf numFmtId="0" fontId="5" fillId="7" borderId="9" xfId="0" applyFont="1" applyFill="1" applyBorder="1" applyAlignment="1">
      <alignment horizontal="center" vertical="center" textRotation="90" wrapText="1"/>
    </xf>
    <xf numFmtId="0" fontId="5" fillId="7" borderId="7" xfId="0" applyFont="1" applyFill="1" applyBorder="1" applyAlignment="1">
      <alignment horizontal="center" vertical="center" textRotation="90" wrapText="1"/>
    </xf>
    <xf numFmtId="0" fontId="5" fillId="7" borderId="10" xfId="0" applyFont="1" applyFill="1" applyBorder="1" applyAlignment="1">
      <alignment horizontal="center" vertical="center" textRotation="90"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5" fillId="7" borderId="9" xfId="0" applyFont="1" applyFill="1" applyBorder="1" applyAlignment="1">
      <alignment horizontal="center" vertical="center" textRotation="90"/>
    </xf>
    <xf numFmtId="0" fontId="5" fillId="7" borderId="7" xfId="0" applyFont="1" applyFill="1" applyBorder="1" applyAlignment="1">
      <alignment horizontal="center" vertical="center" textRotation="90"/>
    </xf>
    <xf numFmtId="0" fontId="5" fillId="7" borderId="10" xfId="0" applyFont="1" applyFill="1" applyBorder="1" applyAlignment="1">
      <alignment horizontal="center" vertical="center" textRotation="90"/>
    </xf>
    <xf numFmtId="0" fontId="3" fillId="3" borderId="9"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8"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18" xfId="0" applyFont="1" applyFill="1" applyBorder="1" applyAlignment="1">
      <alignment horizontal="center" vertical="center"/>
    </xf>
    <xf numFmtId="0" fontId="15" fillId="2" borderId="26" xfId="0" applyFont="1" applyFill="1" applyBorder="1" applyAlignment="1">
      <alignment horizontal="center" vertical="center"/>
    </xf>
    <xf numFmtId="0" fontId="11" fillId="0" borderId="11" xfId="0" applyFont="1" applyBorder="1" applyAlignment="1">
      <alignment horizontal="left" vertical="top" wrapText="1"/>
    </xf>
    <xf numFmtId="0" fontId="11" fillId="0" borderId="17" xfId="0" applyFont="1" applyBorder="1" applyAlignment="1">
      <alignment horizontal="left" vertical="top" wrapText="1"/>
    </xf>
    <xf numFmtId="0" fontId="11" fillId="0" borderId="13" xfId="0" applyFont="1" applyBorder="1" applyAlignment="1">
      <alignment horizontal="left" vertical="top" wrapText="1"/>
    </xf>
    <xf numFmtId="0" fontId="11" fillId="0" borderId="8" xfId="0" applyFont="1" applyBorder="1" applyAlignment="1">
      <alignment horizontal="left" vertical="top" wrapText="1"/>
    </xf>
    <xf numFmtId="0" fontId="11" fillId="0" borderId="0" xfId="0" applyFont="1" applyAlignment="1">
      <alignment horizontal="left" vertical="top" wrapText="1"/>
    </xf>
    <xf numFmtId="0" fontId="11" fillId="0" borderId="14" xfId="0" applyFont="1" applyBorder="1" applyAlignment="1">
      <alignment horizontal="left" vertical="top" wrapText="1"/>
    </xf>
    <xf numFmtId="0" fontId="11" fillId="0" borderId="12" xfId="0" applyFont="1" applyBorder="1" applyAlignment="1">
      <alignment horizontal="left" vertical="top" wrapText="1"/>
    </xf>
    <xf numFmtId="0" fontId="11" fillId="0" borderId="28" xfId="0" applyFont="1" applyBorder="1" applyAlignment="1">
      <alignment horizontal="left" vertical="top" wrapText="1"/>
    </xf>
    <xf numFmtId="0" fontId="11" fillId="0" borderId="15" xfId="0" applyFont="1" applyBorder="1" applyAlignment="1">
      <alignment horizontal="left" vertical="top" wrapText="1"/>
    </xf>
    <xf numFmtId="0" fontId="5" fillId="7" borderId="11" xfId="0" applyFont="1" applyFill="1" applyBorder="1" applyAlignment="1">
      <alignment horizontal="center" vertical="center" textRotation="90"/>
    </xf>
    <xf numFmtId="0" fontId="5" fillId="7" borderId="8" xfId="0" applyFont="1" applyFill="1" applyBorder="1" applyAlignment="1">
      <alignment horizontal="center" vertical="center" textRotation="90"/>
    </xf>
    <xf numFmtId="0" fontId="5" fillId="7" borderId="12" xfId="0" applyFont="1" applyFill="1" applyBorder="1" applyAlignment="1">
      <alignment horizontal="center" vertical="center" textRotation="90"/>
    </xf>
    <xf numFmtId="0" fontId="5" fillId="7" borderId="0" xfId="0" applyFont="1" applyFill="1" applyAlignment="1">
      <alignment horizontal="center" vertical="center"/>
    </xf>
    <xf numFmtId="0" fontId="3" fillId="3" borderId="7" xfId="0" applyFont="1" applyFill="1" applyBorder="1" applyAlignment="1">
      <alignment horizontal="center" vertical="center" wrapText="1"/>
    </xf>
    <xf numFmtId="0" fontId="5" fillId="7" borderId="9" xfId="0" applyFont="1" applyFill="1" applyBorder="1" applyAlignment="1">
      <alignment horizontal="center" vertical="center" wrapText="1"/>
    </xf>
    <xf numFmtId="0" fontId="5" fillId="7" borderId="10" xfId="0" applyFont="1" applyFill="1" applyBorder="1" applyAlignment="1">
      <alignment horizontal="center" vertical="center" wrapText="1"/>
    </xf>
    <xf numFmtId="0" fontId="5" fillId="7" borderId="11" xfId="0" applyFont="1" applyFill="1" applyBorder="1" applyAlignment="1">
      <alignment horizontal="center" vertical="center" textRotation="90" wrapText="1"/>
    </xf>
    <xf numFmtId="0" fontId="5" fillId="7" borderId="8" xfId="0" applyFont="1" applyFill="1" applyBorder="1" applyAlignment="1">
      <alignment horizontal="center" vertical="center" textRotation="90" wrapText="1"/>
    </xf>
    <xf numFmtId="0" fontId="5" fillId="7" borderId="12" xfId="0" applyFont="1" applyFill="1" applyBorder="1" applyAlignment="1">
      <alignment horizontal="center" vertical="center" textRotation="90" wrapText="1"/>
    </xf>
    <xf numFmtId="0" fontId="6" fillId="7" borderId="0" xfId="0" applyFont="1" applyFill="1" applyAlignment="1">
      <alignment horizontal="center"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15" fillId="2" borderId="53" xfId="0" applyFont="1" applyFill="1" applyBorder="1" applyAlignment="1">
      <alignment horizontal="center" vertical="center"/>
    </xf>
    <xf numFmtId="0" fontId="15" fillId="2" borderId="63" xfId="0" applyFont="1" applyFill="1" applyBorder="1" applyAlignment="1">
      <alignment horizontal="center" vertical="center"/>
    </xf>
    <xf numFmtId="0" fontId="15" fillId="2" borderId="57" xfId="0" applyFont="1" applyFill="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3" fillId="0" borderId="12" xfId="0" applyFont="1" applyBorder="1" applyAlignment="1">
      <alignment horizontal="center" vertical="center"/>
    </xf>
    <xf numFmtId="0" fontId="3" fillId="0" borderId="11" xfId="0" applyFont="1" applyBorder="1" applyAlignment="1">
      <alignment horizontal="center" vertical="center" textRotation="90"/>
    </xf>
    <xf numFmtId="0" fontId="3" fillId="0" borderId="8" xfId="0" applyFont="1" applyBorder="1" applyAlignment="1">
      <alignment horizontal="center" vertical="center" textRotation="90"/>
    </xf>
    <xf numFmtId="0" fontId="3" fillId="0" borderId="12" xfId="0" applyFont="1" applyBorder="1" applyAlignment="1">
      <alignment horizontal="center" vertical="center" textRotation="90"/>
    </xf>
    <xf numFmtId="0" fontId="9" fillId="0" borderId="9"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8" fillId="0" borderId="4" xfId="0" applyFont="1" applyBorder="1" applyAlignment="1">
      <alignment horizontal="center" vertical="center"/>
    </xf>
    <xf numFmtId="0" fontId="8" fillId="0" borderId="18" xfId="0" applyFont="1" applyBorder="1" applyAlignment="1">
      <alignment horizontal="center" vertical="center"/>
    </xf>
    <xf numFmtId="0" fontId="14" fillId="0" borderId="11"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2"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9" xfId="0" applyFont="1" applyBorder="1" applyAlignment="1">
      <alignment horizontal="center" vertical="center"/>
    </xf>
    <xf numFmtId="0" fontId="3" fillId="0" borderId="49" xfId="0" applyFont="1" applyBorder="1" applyAlignment="1">
      <alignment horizontal="center" vertical="center"/>
    </xf>
    <xf numFmtId="0" fontId="3" fillId="0" borderId="20"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cellXfs>
  <cellStyles count="3">
    <cellStyle name="Migliaia" xfId="1" builtinId="3"/>
    <cellStyle name="Normale" xfId="0" builtinId="0"/>
    <cellStyle name="Percentuale" xfId="2" builtinId="5"/>
  </cellStyles>
  <dxfs count="22">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fgColor auto="1"/>
          <bgColor rgb="FF92D050"/>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EE86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RDTE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6">
                  <a:shade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0790-4541-9551-B482E1DCF623}"/>
              </c:ext>
            </c:extLst>
          </c:dPt>
          <c:dPt>
            <c:idx val="1"/>
            <c:bubble3D val="0"/>
            <c:spPr>
              <a:solidFill>
                <a:schemeClr val="accent6">
                  <a:shade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0790-4541-9551-B482E1DCF623}"/>
              </c:ext>
            </c:extLst>
          </c:dPt>
          <c:dPt>
            <c:idx val="2"/>
            <c:bubble3D val="0"/>
            <c:spPr>
              <a:solidFill>
                <a:schemeClr val="accent6">
                  <a:shade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0790-4541-9551-B482E1DCF623}"/>
              </c:ext>
            </c:extLst>
          </c:dPt>
          <c:dPt>
            <c:idx val="3"/>
            <c:bubble3D val="0"/>
            <c:spPr>
              <a:solidFill>
                <a:schemeClr val="accent6">
                  <a:tint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7-0790-4541-9551-B482E1DCF623}"/>
              </c:ext>
            </c:extLst>
          </c:dPt>
          <c:dPt>
            <c:idx val="4"/>
            <c:bubble3D val="0"/>
            <c:spPr>
              <a:solidFill>
                <a:schemeClr val="accent6">
                  <a:tint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0790-4541-9551-B482E1DCF623}"/>
              </c:ext>
            </c:extLst>
          </c:dPt>
          <c:dPt>
            <c:idx val="5"/>
            <c:bubble3D val="0"/>
            <c:spPr>
              <a:solidFill>
                <a:schemeClr val="accent6">
                  <a:tint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0790-4541-9551-B482E1DCF623}"/>
              </c:ext>
            </c:extLst>
          </c:dPt>
          <c:dLbls>
            <c:dLbl>
              <c:idx val="0"/>
              <c:tx>
                <c:rich>
                  <a:bodyPr/>
                  <a:lstStyle/>
                  <a:p>
                    <a:fld id="{E0631A2D-ADFA-49F9-A391-B0AD3269B91D}" type="CATEGORYNAME">
                      <a:rPr lang="en-US">
                        <a:solidFill>
                          <a:schemeClr val="bg1"/>
                        </a:solidFill>
                      </a:rPr>
                      <a:pPr/>
                      <a:t>[NOME CATEGORIA]</a:t>
                    </a:fld>
                    <a:r>
                      <a:rPr lang="en-US" baseline="0">
                        <a:solidFill>
                          <a:schemeClr val="bg1"/>
                        </a:solidFill>
                      </a:rPr>
                      <a:t>
</a:t>
                    </a:r>
                    <a:fld id="{289F0CB9-C3FC-4CA3-A89E-91E94BDD938D}"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0790-4541-9551-B482E1DCF623}"/>
                </c:ext>
              </c:extLst>
            </c:dLbl>
            <c:dLbl>
              <c:idx val="2"/>
              <c:tx>
                <c:rich>
                  <a:bodyPr/>
                  <a:lstStyle/>
                  <a:p>
                    <a:fld id="{57A01857-390C-4D42-838D-1CC6944DD928}"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8A918DE9-5322-4902-8CBF-BA1DDEFE7DEB}"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0790-4541-9551-B482E1DCF623}"/>
                </c:ext>
              </c:extLst>
            </c:dLbl>
            <c:dLbl>
              <c:idx val="3"/>
              <c:layout>
                <c:manualLayout>
                  <c:x val="2.4083333333333101E-3"/>
                  <c:y val="-2.770535431750504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790-4541-9551-B482E1DCF623}"/>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RDTE'!$E$101:$E$106</c:f>
              <c:strCache>
                <c:ptCount val="6"/>
                <c:pt idx="0">
                  <c:v>STRUCTURE</c:v>
                </c:pt>
                <c:pt idx="1">
                  <c:v>POWERPLANT</c:v>
                </c:pt>
                <c:pt idx="2">
                  <c:v>SUBSYSTEMS</c:v>
                </c:pt>
                <c:pt idx="3">
                  <c:v>FURNISHING</c:v>
                </c:pt>
                <c:pt idx="4">
                  <c:v>A/C Integration</c:v>
                </c:pt>
                <c:pt idx="5">
                  <c:v>A/C Manag., Plan. &amp; Doc.</c:v>
                </c:pt>
              </c:strCache>
            </c:strRef>
          </c:cat>
          <c:val>
            <c:numRef>
              <c:f>'Results RDTE'!$F$101:$F$106</c:f>
              <c:numCache>
                <c:formatCode>0.00%</c:formatCode>
                <c:ptCount val="6"/>
                <c:pt idx="0">
                  <c:v>8.3686589805995859E-2</c:v>
                </c:pt>
                <c:pt idx="1">
                  <c:v>0.14567605898853808</c:v>
                </c:pt>
                <c:pt idx="2">
                  <c:v>0.32491302011361117</c:v>
                </c:pt>
                <c:pt idx="3">
                  <c:v>2.869828002791782E-2</c:v>
                </c:pt>
                <c:pt idx="4">
                  <c:v>0.1206682468402791</c:v>
                </c:pt>
                <c:pt idx="5">
                  <c:v>0.29635780422365787</c:v>
                </c:pt>
              </c:numCache>
            </c:numRef>
          </c:val>
          <c:extLst>
            <c:ext xmlns:c16="http://schemas.microsoft.com/office/drawing/2014/chart" uri="{C3380CC4-5D6E-409C-BE32-E72D297353CC}">
              <c16:uniqueId val="{0000000C-0790-4541-9551-B482E1DCF623}"/>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PROD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4">
                  <a:shade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97E9-41DB-A6A5-F4CBF7BF3C39}"/>
              </c:ext>
            </c:extLst>
          </c:dPt>
          <c:dPt>
            <c:idx val="1"/>
            <c:bubble3D val="0"/>
            <c:spPr>
              <a:solidFill>
                <a:schemeClr val="accent4">
                  <a:shade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97E9-41DB-A6A5-F4CBF7BF3C39}"/>
              </c:ext>
            </c:extLst>
          </c:dPt>
          <c:dPt>
            <c:idx val="2"/>
            <c:bubble3D val="0"/>
            <c:spPr>
              <a:solidFill>
                <a:schemeClr val="accent4">
                  <a:shade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97E9-41DB-A6A5-F4CBF7BF3C39}"/>
              </c:ext>
            </c:extLst>
          </c:dPt>
          <c:dPt>
            <c:idx val="3"/>
            <c:bubble3D val="0"/>
            <c:spPr>
              <a:solidFill>
                <a:schemeClr val="accent4">
                  <a:tint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7-97E9-41DB-A6A5-F4CBF7BF3C39}"/>
              </c:ext>
            </c:extLst>
          </c:dPt>
          <c:dPt>
            <c:idx val="4"/>
            <c:bubble3D val="0"/>
            <c:spPr>
              <a:solidFill>
                <a:schemeClr val="accent4">
                  <a:tint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97E9-41DB-A6A5-F4CBF7BF3C39}"/>
              </c:ext>
            </c:extLst>
          </c:dPt>
          <c:dPt>
            <c:idx val="5"/>
            <c:bubble3D val="0"/>
            <c:spPr>
              <a:solidFill>
                <a:schemeClr val="accent4">
                  <a:tint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97E9-41DB-A6A5-F4CBF7BF3C39}"/>
              </c:ext>
            </c:extLst>
          </c:dPt>
          <c:dLbls>
            <c:dLbl>
              <c:idx val="0"/>
              <c:tx>
                <c:rich>
                  <a:bodyPr/>
                  <a:lstStyle/>
                  <a:p>
                    <a:fld id="{E0631A2D-ADFA-49F9-A391-B0AD3269B91D}"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289F0CB9-C3FC-4CA3-A89E-91E94BDD938D}"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97E9-41DB-A6A5-F4CBF7BF3C39}"/>
                </c:ext>
              </c:extLst>
            </c:dLbl>
            <c:dLbl>
              <c:idx val="2"/>
              <c:tx>
                <c:rich>
                  <a:bodyPr/>
                  <a:lstStyle/>
                  <a:p>
                    <a:fld id="{57A01857-390C-4D42-838D-1CC6944DD928}"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8A918DE9-5322-4902-8CBF-BA1DDEFE7DEB}"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97E9-41DB-A6A5-F4CBF7BF3C39}"/>
                </c:ext>
              </c:extLst>
            </c:dLbl>
            <c:dLbl>
              <c:idx val="3"/>
              <c:layout>
                <c:manualLayout>
                  <c:x val="2.4083333333333101E-3"/>
                  <c:y val="-2.770535431750504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7E9-41DB-A6A5-F4CBF7BF3C39}"/>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PROD'!$E$101:$E$106</c:f>
              <c:strCache>
                <c:ptCount val="6"/>
                <c:pt idx="0">
                  <c:v>STRUCTURE</c:v>
                </c:pt>
                <c:pt idx="1">
                  <c:v>POWERPLANT</c:v>
                </c:pt>
                <c:pt idx="2">
                  <c:v>SUBSYSTEMS</c:v>
                </c:pt>
                <c:pt idx="3">
                  <c:v>FURNISHING</c:v>
                </c:pt>
                <c:pt idx="4">
                  <c:v>A/C Integration</c:v>
                </c:pt>
                <c:pt idx="5">
                  <c:v>A/C Manag., Plan. &amp; Doc.</c:v>
                </c:pt>
              </c:strCache>
            </c:strRef>
          </c:cat>
          <c:val>
            <c:numRef>
              <c:f>'Results PROD'!$F$101:$F$106</c:f>
              <c:numCache>
                <c:formatCode>0.00%</c:formatCode>
                <c:ptCount val="6"/>
                <c:pt idx="0">
                  <c:v>0.18528860893140028</c:v>
                </c:pt>
                <c:pt idx="1">
                  <c:v>0.2940708294203378</c:v>
                </c:pt>
                <c:pt idx="2">
                  <c:v>0.3440865771709602</c:v>
                </c:pt>
                <c:pt idx="3">
                  <c:v>4.1899204880663891E-2</c:v>
                </c:pt>
                <c:pt idx="4">
                  <c:v>1.549812748089141E-2</c:v>
                </c:pt>
                <c:pt idx="5">
                  <c:v>0.11915665211574633</c:v>
                </c:pt>
              </c:numCache>
            </c:numRef>
          </c:val>
          <c:extLst>
            <c:ext xmlns:c16="http://schemas.microsoft.com/office/drawing/2014/chart" uri="{C3380CC4-5D6E-409C-BE32-E72D297353CC}">
              <c16:uniqueId val="{0000000C-97E9-41DB-A6A5-F4CBF7BF3C39}"/>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DOC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5">
                  <a:shade val="47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4278-49C2-A8C0-99F0EDF6D496}"/>
              </c:ext>
            </c:extLst>
          </c:dPt>
          <c:dPt>
            <c:idx val="1"/>
            <c:bubble3D val="0"/>
            <c:spPr>
              <a:solidFill>
                <a:schemeClr val="accent5">
                  <a:shade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4278-49C2-A8C0-99F0EDF6D496}"/>
              </c:ext>
            </c:extLst>
          </c:dPt>
          <c:dPt>
            <c:idx val="2"/>
            <c:bubble3D val="0"/>
            <c:spPr>
              <a:solidFill>
                <a:schemeClr val="accent5">
                  <a:shade val="82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4278-49C2-A8C0-99F0EDF6D496}"/>
              </c:ext>
            </c:extLst>
          </c:dPt>
          <c:dPt>
            <c:idx val="3"/>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7-4278-49C2-A8C0-99F0EDF6D496}"/>
              </c:ext>
            </c:extLst>
          </c:dPt>
          <c:dPt>
            <c:idx val="4"/>
            <c:bubble3D val="0"/>
            <c:spPr>
              <a:solidFill>
                <a:schemeClr val="accent5">
                  <a:tint val="83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4278-49C2-A8C0-99F0EDF6D496}"/>
              </c:ext>
            </c:extLst>
          </c:dPt>
          <c:dPt>
            <c:idx val="5"/>
            <c:bubble3D val="0"/>
            <c:spPr>
              <a:solidFill>
                <a:schemeClr val="accent5">
                  <a:tint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4278-49C2-A8C0-99F0EDF6D496}"/>
              </c:ext>
            </c:extLst>
          </c:dPt>
          <c:dPt>
            <c:idx val="6"/>
            <c:bubble3D val="0"/>
            <c:spPr>
              <a:solidFill>
                <a:schemeClr val="accent5">
                  <a:tint val="48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4278-49C2-A8C0-99F0EDF6D496}"/>
              </c:ext>
            </c:extLst>
          </c:dPt>
          <c:dLbls>
            <c:dLbl>
              <c:idx val="0"/>
              <c:tx>
                <c:rich>
                  <a:bodyPr/>
                  <a:lstStyle/>
                  <a:p>
                    <a:fld id="{F0E0DE2E-F919-4A51-B4EB-857079E81846}" type="CATEGORYNAME">
                      <a:rPr lang="en-US">
                        <a:solidFill>
                          <a:schemeClr val="bg1"/>
                        </a:solidFill>
                      </a:rPr>
                      <a:pPr/>
                      <a:t>[NOME CATEGORIA]</a:t>
                    </a:fld>
                    <a:r>
                      <a:rPr lang="en-US" baseline="0">
                        <a:solidFill>
                          <a:schemeClr val="bg1"/>
                        </a:solidFill>
                      </a:rPr>
                      <a:t>
</a:t>
                    </a:r>
                    <a:fld id="{629E3F0E-2DA0-40F6-A5F5-C538E5B3D092}"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4278-49C2-A8C0-99F0EDF6D496}"/>
                </c:ext>
              </c:extLst>
            </c:dLbl>
            <c:dLbl>
              <c:idx val="1"/>
              <c:tx>
                <c:rich>
                  <a:bodyPr/>
                  <a:lstStyle/>
                  <a:p>
                    <a:fld id="{FAB0E6DD-4AD9-4A8A-9001-923284952156}" type="CATEGORYNAME">
                      <a:rPr lang="en-US">
                        <a:solidFill>
                          <a:schemeClr val="bg1"/>
                        </a:solidFill>
                      </a:rPr>
                      <a:pPr/>
                      <a:t>[NOME CATEGORIA]</a:t>
                    </a:fld>
                    <a:r>
                      <a:rPr lang="en-US" baseline="0">
                        <a:solidFill>
                          <a:schemeClr val="bg1"/>
                        </a:solidFill>
                      </a:rPr>
                      <a:t>
</a:t>
                    </a:r>
                    <a:fld id="{C3C3AA51-7990-4737-B74A-4A4EFF225736}"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4278-49C2-A8C0-99F0EDF6D496}"/>
                </c:ext>
              </c:extLst>
            </c:dLbl>
            <c:dLbl>
              <c:idx val="2"/>
              <c:tx>
                <c:rich>
                  <a:bodyPr/>
                  <a:lstStyle/>
                  <a:p>
                    <a:fld id="{8A61FBFF-8157-434C-83ED-DB19DC08DAA8}" type="CATEGORYNAME">
                      <a:rPr lang="en-US">
                        <a:solidFill>
                          <a:schemeClr val="bg1"/>
                        </a:solidFill>
                      </a:rPr>
                      <a:pPr/>
                      <a:t>[NOME CATEGORIA]</a:t>
                    </a:fld>
                    <a:r>
                      <a:rPr lang="en-US" baseline="0">
                        <a:solidFill>
                          <a:schemeClr val="bg1"/>
                        </a:solidFill>
                      </a:rPr>
                      <a:t>
</a:t>
                    </a:r>
                    <a:fld id="{5F845C50-E98A-49F4-A9E1-B470DCC4D391}"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4278-49C2-A8C0-99F0EDF6D496}"/>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OPERATING'!$K$4:$K$10</c:f>
              <c:strCache>
                <c:ptCount val="7"/>
                <c:pt idx="0">
                  <c:v>Capital Costs</c:v>
                </c:pt>
                <c:pt idx="1">
                  <c:v>Crew Costs</c:v>
                </c:pt>
                <c:pt idx="2">
                  <c:v>Fuel</c:v>
                </c:pt>
                <c:pt idx="3">
                  <c:v>Charges</c:v>
                </c:pt>
                <c:pt idx="4">
                  <c:v>Environmental Charges</c:v>
                </c:pt>
                <c:pt idx="5">
                  <c:v>Maintenance Costs</c:v>
                </c:pt>
                <c:pt idx="6">
                  <c:v>Operational Interruptions</c:v>
                </c:pt>
              </c:strCache>
            </c:strRef>
          </c:cat>
          <c:val>
            <c:numRef>
              <c:f>'Results OPERATING'!$L$4:$L$10</c:f>
              <c:numCache>
                <c:formatCode>_(* #,##0.00_);_(* \(#,##0.00\);_(* "-"??_);_(@_)</c:formatCode>
                <c:ptCount val="7"/>
                <c:pt idx="0">
                  <c:v>2648374.9628877901</c:v>
                </c:pt>
                <c:pt idx="1">
                  <c:v>762063.78842266696</c:v>
                </c:pt>
                <c:pt idx="2">
                  <c:v>744467.85276073625</c:v>
                </c:pt>
                <c:pt idx="3">
                  <c:v>529852.6166547446</c:v>
                </c:pt>
                <c:pt idx="4">
                  <c:v>111948.72707113571</c:v>
                </c:pt>
                <c:pt idx="5">
                  <c:v>2019630.3421947337</c:v>
                </c:pt>
                <c:pt idx="6">
                  <c:v>135712.05213491563</c:v>
                </c:pt>
              </c:numCache>
            </c:numRef>
          </c:val>
          <c:extLst>
            <c:ext xmlns:c16="http://schemas.microsoft.com/office/drawing/2014/chart" uri="{C3380CC4-5D6E-409C-BE32-E72D297353CC}">
              <c16:uniqueId val="{0000000E-4278-49C2-A8C0-99F0EDF6D496}"/>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9">
  <a:schemeClr val="accent6"/>
</cs:colorStyle>
</file>

<file path=xl/charts/colors2.xml><?xml version="1.0" encoding="utf-8"?>
<cs:colorStyle xmlns:cs="http://schemas.microsoft.com/office/drawing/2012/chartStyle" xmlns:a="http://schemas.openxmlformats.org/drawingml/2006/main" meth="withinLinear" id="17">
  <a:schemeClr val="accent4"/>
</cs:colorStyle>
</file>

<file path=xl/charts/colors3.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333530</xdr:colOff>
      <xdr:row>18</xdr:row>
      <xdr:rowOff>21971</xdr:rowOff>
    </xdr:to>
    <xdr:graphicFrame macro="">
      <xdr:nvGraphicFramePr>
        <xdr:cNvPr id="3" name="Grafico 2">
          <a:extLst>
            <a:ext uri="{FF2B5EF4-FFF2-40B4-BE49-F238E27FC236}">
              <a16:creationId xmlns:a16="http://schemas.microsoft.com/office/drawing/2014/main" id="{2A07E5A3-03B7-4DD5-AE63-84EA650108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34706</xdr:colOff>
      <xdr:row>18</xdr:row>
      <xdr:rowOff>96677</xdr:rowOff>
    </xdr:to>
    <xdr:graphicFrame macro="">
      <xdr:nvGraphicFramePr>
        <xdr:cNvPr id="3" name="Grafico 2">
          <a:extLst>
            <a:ext uri="{FF2B5EF4-FFF2-40B4-BE49-F238E27FC236}">
              <a16:creationId xmlns:a16="http://schemas.microsoft.com/office/drawing/2014/main" id="{0B809B9B-207F-4538-9EA4-97F3C7A043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11</xdr:row>
      <xdr:rowOff>0</xdr:rowOff>
    </xdr:from>
    <xdr:to>
      <xdr:col>15</xdr:col>
      <xdr:colOff>436250</xdr:colOff>
      <xdr:row>27</xdr:row>
      <xdr:rowOff>153640</xdr:rowOff>
    </xdr:to>
    <xdr:graphicFrame macro="">
      <xdr:nvGraphicFramePr>
        <xdr:cNvPr id="2" name="Grafico 1">
          <a:extLst>
            <a:ext uri="{FF2B5EF4-FFF2-40B4-BE49-F238E27FC236}">
              <a16:creationId xmlns:a16="http://schemas.microsoft.com/office/drawing/2014/main" id="{01255217-B8DF-40C6-83AF-6DD37D20FE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arco\OneDrive\Desktop\Tesi\ORIGINALE\Run%20Price%20Originali\ATR72\PBS_output_16_1_ATR72_Dev_600u_newmasses2.xlsx" TargetMode="External"/><Relationship Id="rId1" Type="http://schemas.openxmlformats.org/officeDocument/2006/relationships/externalLinkPath" Target="/Users/marco/OneDrive/Desktop/Tesi/ORIGINALE/Run%20Price%20Originali/ATR72/PBS_output_16_1_ATR72_Dev_600u_newmasses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ice Results PBS"/>
      <sheetName val="Summary"/>
      <sheetName val="Summary Short"/>
    </sheetNames>
    <sheetDataSet>
      <sheetData sheetId="0">
        <row r="7">
          <cell r="A7" t="str">
            <v>Wing</v>
          </cell>
        </row>
        <row r="8">
          <cell r="A8" t="str">
            <v>Fuselage</v>
          </cell>
        </row>
        <row r="9">
          <cell r="A9" t="str">
            <v>Horizontal tail</v>
          </cell>
        </row>
        <row r="10">
          <cell r="A10" t="str">
            <v>Vertical Tail</v>
          </cell>
        </row>
        <row r="11">
          <cell r="A11" t="str">
            <v>Nacelles</v>
          </cell>
        </row>
        <row r="13">
          <cell r="A13" t="str">
            <v>Main Landing Gear</v>
          </cell>
        </row>
        <row r="14">
          <cell r="A14" t="str">
            <v>Nose Landing Gear</v>
          </cell>
        </row>
        <row r="16">
          <cell r="A16" t="str">
            <v>Engine</v>
          </cell>
        </row>
        <row r="17">
          <cell r="A17" t="str">
            <v>Engine Control</v>
          </cell>
        </row>
        <row r="20">
          <cell r="A20" t="str">
            <v>Refuelling System</v>
          </cell>
        </row>
        <row r="21">
          <cell r="A21" t="str">
            <v>Fueling System</v>
          </cell>
        </row>
        <row r="23">
          <cell r="A23" t="str">
            <v>CAU Group</v>
          </cell>
        </row>
        <row r="36">
          <cell r="A36" t="str">
            <v>Bus interface and adapter unit</v>
          </cell>
        </row>
        <row r="37">
          <cell r="A37" t="str">
            <v>ADF (ARN 149) &amp; Digital Map</v>
          </cell>
        </row>
        <row r="38">
          <cell r="A38" t="str">
            <v>CNI MS &amp; Data Loader &amp; Mission Computer</v>
          </cell>
        </row>
        <row r="39">
          <cell r="A39" t="str">
            <v>VHF NAV (ARN 147)</v>
          </cell>
        </row>
        <row r="40">
          <cell r="A40" t="str">
            <v>Radalt</v>
          </cell>
        </row>
        <row r="41">
          <cell r="A41" t="str">
            <v>Color weather radar</v>
          </cell>
        </row>
        <row r="42">
          <cell r="A42" t="str">
            <v>Air Data Computer</v>
          </cell>
        </row>
        <row r="43">
          <cell r="A43" t="str">
            <v>GPS/INS &amp; MDU</v>
          </cell>
        </row>
        <row r="44">
          <cell r="A44" t="str">
            <v>UHF/VHF DF</v>
          </cell>
        </row>
        <row r="45">
          <cell r="A45" t="str">
            <v>Mission SW</v>
          </cell>
        </row>
        <row r="46">
          <cell r="A46" t="str">
            <v>Air Data SW</v>
          </cell>
        </row>
        <row r="48">
          <cell r="A48" t="str">
            <v>VHF/UHF Radio</v>
          </cell>
        </row>
        <row r="49">
          <cell r="A49" t="str">
            <v>HF</v>
          </cell>
        </row>
        <row r="50">
          <cell r="A50" t="str">
            <v>INTERCOM System</v>
          </cell>
        </row>
        <row r="51">
          <cell r="A51" t="str">
            <v>CVR</v>
          </cell>
        </row>
        <row r="52">
          <cell r="A52" t="str">
            <v>FDR</v>
          </cell>
        </row>
        <row r="53">
          <cell r="A53" t="str">
            <v>ELT</v>
          </cell>
        </row>
        <row r="54">
          <cell r="A54" t="str">
            <v>TCAS II SYSTEM</v>
          </cell>
        </row>
        <row r="56">
          <cell r="A56" t="str">
            <v>Electrical Generators</v>
          </cell>
        </row>
        <row r="57">
          <cell r="A57" t="str">
            <v>Electrical Distribution and Others</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2DCFE-1907-4661-9B67-289EF4BB48CC}">
  <sheetPr>
    <tabColor theme="0"/>
  </sheetPr>
  <dimension ref="A1:D30"/>
  <sheetViews>
    <sheetView zoomScale="85" zoomScaleNormal="85" workbookViewId="0">
      <selection sqref="A1:B1"/>
    </sheetView>
  </sheetViews>
  <sheetFormatPr defaultRowHeight="15.5" x14ac:dyDescent="0.35"/>
  <cols>
    <col min="1" max="1" width="35.26953125" style="2" bestFit="1" customWidth="1"/>
    <col min="2" max="2" width="10.81640625" style="3" customWidth="1"/>
    <col min="3" max="3" width="8.7265625" style="2"/>
    <col min="4" max="4" width="129.36328125" style="2" customWidth="1"/>
    <col min="5" max="16384" width="8.7265625" style="2"/>
  </cols>
  <sheetData>
    <row r="1" spans="1:4" ht="46" customHeight="1" thickBot="1" x14ac:dyDescent="0.4">
      <c r="A1" s="373" t="s">
        <v>104</v>
      </c>
      <c r="B1" s="374"/>
      <c r="D1" s="235" t="s">
        <v>389</v>
      </c>
    </row>
    <row r="2" spans="1:4" ht="16" thickBot="1" x14ac:dyDescent="0.4"/>
    <row r="3" spans="1:4" ht="16" thickBot="1" x14ac:dyDescent="0.4">
      <c r="A3" s="4" t="s">
        <v>171</v>
      </c>
      <c r="B3" s="5" t="s">
        <v>172</v>
      </c>
      <c r="D3" s="4" t="s">
        <v>399</v>
      </c>
    </row>
    <row r="4" spans="1:4" ht="16" thickBot="1" x14ac:dyDescent="0.4">
      <c r="A4" s="6" t="s">
        <v>173</v>
      </c>
      <c r="B4" s="7" t="s">
        <v>114</v>
      </c>
      <c r="D4" s="6" t="s">
        <v>400</v>
      </c>
    </row>
    <row r="5" spans="1:4" ht="16" thickBot="1" x14ac:dyDescent="0.4">
      <c r="A5" s="6" t="s">
        <v>174</v>
      </c>
      <c r="B5" s="7" t="s">
        <v>175</v>
      </c>
      <c r="D5" s="236" t="s">
        <v>401</v>
      </c>
    </row>
    <row r="6" spans="1:4" ht="16" thickBot="1" x14ac:dyDescent="0.4">
      <c r="A6" s="8" t="s">
        <v>176</v>
      </c>
      <c r="B6" s="9">
        <v>2</v>
      </c>
      <c r="D6" s="6" t="s">
        <v>390</v>
      </c>
    </row>
    <row r="7" spans="1:4" ht="16" thickBot="1" x14ac:dyDescent="0.4"/>
    <row r="8" spans="1:4" ht="14" customHeight="1" thickBot="1" x14ac:dyDescent="0.4">
      <c r="A8" s="10" t="s">
        <v>111</v>
      </c>
      <c r="B8" s="11">
        <v>600</v>
      </c>
      <c r="D8" s="6" t="s">
        <v>391</v>
      </c>
    </row>
    <row r="9" spans="1:4" ht="16" thickBot="1" x14ac:dyDescent="0.4"/>
    <row r="10" spans="1:4" ht="16" thickBot="1" x14ac:dyDescent="0.4">
      <c r="A10" s="12" t="s">
        <v>112</v>
      </c>
      <c r="B10" s="13">
        <v>2</v>
      </c>
      <c r="D10" s="6" t="s">
        <v>395</v>
      </c>
    </row>
    <row r="11" spans="1:4" ht="16" thickBot="1" x14ac:dyDescent="0.4">
      <c r="A11" s="10" t="s">
        <v>109</v>
      </c>
      <c r="B11" s="11">
        <v>3</v>
      </c>
      <c r="D11" s="236" t="s">
        <v>396</v>
      </c>
    </row>
    <row r="12" spans="1:4" ht="16" thickBot="1" x14ac:dyDescent="0.4">
      <c r="A12" s="14" t="s">
        <v>110</v>
      </c>
      <c r="B12" s="15">
        <v>1</v>
      </c>
      <c r="D12" s="6" t="s">
        <v>397</v>
      </c>
    </row>
    <row r="13" spans="1:4" ht="16" thickBot="1" x14ac:dyDescent="0.4">
      <c r="A13" s="10" t="s">
        <v>103</v>
      </c>
      <c r="B13" s="16">
        <v>0.55000000000000004</v>
      </c>
      <c r="D13" s="236" t="s">
        <v>408</v>
      </c>
    </row>
    <row r="14" spans="1:4" ht="16" thickBot="1" x14ac:dyDescent="0.4">
      <c r="A14" s="17" t="s">
        <v>374</v>
      </c>
      <c r="B14" s="18">
        <v>3</v>
      </c>
      <c r="D14" s="6" t="s">
        <v>398</v>
      </c>
    </row>
    <row r="15" spans="1:4" ht="16" thickBot="1" x14ac:dyDescent="0.4"/>
    <row r="16" spans="1:4" x14ac:dyDescent="0.35">
      <c r="A16" s="19" t="s">
        <v>184</v>
      </c>
      <c r="B16" s="20">
        <v>1</v>
      </c>
      <c r="D16" s="111" t="s">
        <v>402</v>
      </c>
    </row>
    <row r="17" spans="1:4" x14ac:dyDescent="0.35">
      <c r="A17" s="21" t="s">
        <v>108</v>
      </c>
      <c r="B17" s="22" t="s">
        <v>116</v>
      </c>
      <c r="D17" s="237" t="s">
        <v>392</v>
      </c>
    </row>
    <row r="18" spans="1:4" ht="16" thickBot="1" x14ac:dyDescent="0.4">
      <c r="A18" s="23" t="s">
        <v>117</v>
      </c>
      <c r="B18" s="24">
        <v>0.93</v>
      </c>
      <c r="D18" s="114" t="s">
        <v>393</v>
      </c>
    </row>
    <row r="19" spans="1:4" ht="16" thickBot="1" x14ac:dyDescent="0.4">
      <c r="A19" s="10" t="s">
        <v>177</v>
      </c>
      <c r="B19" s="16">
        <v>0.1</v>
      </c>
      <c r="D19" s="8" t="s">
        <v>394</v>
      </c>
    </row>
    <row r="23" spans="1:4" x14ac:dyDescent="0.35">
      <c r="B23" s="3" t="s">
        <v>172</v>
      </c>
    </row>
    <row r="24" spans="1:4" x14ac:dyDescent="0.35">
      <c r="B24" s="3" t="s">
        <v>388</v>
      </c>
    </row>
    <row r="26" spans="1:4" x14ac:dyDescent="0.35">
      <c r="B26" s="3" t="s">
        <v>113</v>
      </c>
    </row>
    <row r="27" spans="1:4" x14ac:dyDescent="0.35">
      <c r="B27" s="3" t="s">
        <v>114</v>
      </c>
    </row>
    <row r="29" spans="1:4" x14ac:dyDescent="0.35">
      <c r="B29" s="3" t="s">
        <v>115</v>
      </c>
    </row>
    <row r="30" spans="1:4" x14ac:dyDescent="0.35">
      <c r="B30" s="3" t="s">
        <v>116</v>
      </c>
    </row>
  </sheetData>
  <mergeCells count="1">
    <mergeCell ref="A1:B1"/>
  </mergeCells>
  <dataValidations count="3">
    <dataValidation type="list" allowBlank="1" showInputMessage="1" showErrorMessage="1" sqref="B4" xr:uid="{DA1E9145-E7F0-4ECC-8DA1-AF816275616A}">
      <formula1>$B$26:$B$27</formula1>
    </dataValidation>
    <dataValidation type="list" allowBlank="1" showInputMessage="1" showErrorMessage="1" sqref="B17" xr:uid="{6DF30F2F-B92F-426B-AA84-76C1B8112A32}">
      <formula1>$B$29:$B$30</formula1>
    </dataValidation>
    <dataValidation type="list" allowBlank="1" showInputMessage="1" showErrorMessage="1" sqref="B3" xr:uid="{1ED21242-ECBA-475B-B776-4C350617E09D}">
      <formula1>$B$23:$B$24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CAB06-02CC-4931-8EC2-29E315157BA0}">
  <sheetPr>
    <tabColor rgb="FF00B050"/>
  </sheetPr>
  <dimension ref="A1:L58"/>
  <sheetViews>
    <sheetView tabSelected="1" zoomScale="55" zoomScaleNormal="55" workbookViewId="0">
      <selection sqref="A1:I1"/>
    </sheetView>
  </sheetViews>
  <sheetFormatPr defaultRowHeight="15.5" x14ac:dyDescent="0.35"/>
  <cols>
    <col min="1" max="1" width="25.6328125" style="2" bestFit="1" customWidth="1"/>
    <col min="2" max="2" width="78.7265625" style="2" customWidth="1"/>
    <col min="3" max="9" width="16.36328125" style="2" customWidth="1"/>
    <col min="10" max="10" width="8.7265625" style="2"/>
    <col min="11" max="11" width="24.90625" style="2" customWidth="1"/>
    <col min="12" max="12" width="16.36328125" style="2" customWidth="1"/>
    <col min="13" max="16384" width="8.7265625" style="2"/>
  </cols>
  <sheetData>
    <row r="1" spans="1:12" ht="25.5" thickBot="1" x14ac:dyDescent="0.4">
      <c r="A1" s="392" t="s">
        <v>317</v>
      </c>
      <c r="B1" s="393"/>
      <c r="C1" s="393"/>
      <c r="D1" s="393"/>
      <c r="E1" s="393"/>
      <c r="F1" s="393"/>
      <c r="G1" s="393"/>
      <c r="H1" s="393"/>
      <c r="I1" s="394"/>
      <c r="K1" s="443" t="s">
        <v>318</v>
      </c>
      <c r="L1" s="444"/>
    </row>
    <row r="2" spans="1:12" ht="16" thickBot="1" x14ac:dyDescent="0.4">
      <c r="A2" s="163"/>
      <c r="B2" s="163"/>
      <c r="C2" s="163"/>
      <c r="D2" s="163"/>
      <c r="E2" s="163"/>
      <c r="F2" s="163"/>
      <c r="G2" s="163"/>
      <c r="H2" s="163"/>
      <c r="I2" s="163"/>
    </row>
    <row r="3" spans="1:12" ht="22" customHeight="1" thickBot="1" x14ac:dyDescent="0.4">
      <c r="A3" s="332" t="s">
        <v>319</v>
      </c>
      <c r="B3" s="333" t="s">
        <v>320</v>
      </c>
      <c r="C3" s="334" t="s">
        <v>464</v>
      </c>
      <c r="D3" s="334" t="s">
        <v>470</v>
      </c>
      <c r="E3" s="334" t="s">
        <v>321</v>
      </c>
      <c r="F3" s="334" t="s">
        <v>322</v>
      </c>
      <c r="G3" s="334" t="s">
        <v>323</v>
      </c>
      <c r="H3" s="334" t="s">
        <v>471</v>
      </c>
      <c r="I3" s="334" t="s">
        <v>472</v>
      </c>
      <c r="K3" s="337" t="s">
        <v>319</v>
      </c>
      <c r="L3" s="338" t="s">
        <v>464</v>
      </c>
    </row>
    <row r="4" spans="1:12" x14ac:dyDescent="0.35">
      <c r="A4" s="445" t="s">
        <v>324</v>
      </c>
      <c r="B4" s="308" t="s">
        <v>204</v>
      </c>
      <c r="C4" s="309">
        <v>1611627.184870664</v>
      </c>
      <c r="D4" s="309">
        <v>813.95312367205258</v>
      </c>
      <c r="E4" s="309">
        <v>946.45712054889839</v>
      </c>
      <c r="F4" s="309">
        <v>894.45398205720062</v>
      </c>
      <c r="G4" s="309">
        <v>4.0697656183602628</v>
      </c>
      <c r="H4" s="309">
        <v>20.348828091801316</v>
      </c>
      <c r="I4" s="309">
        <v>0.10174414045900657</v>
      </c>
      <c r="K4" s="279" t="s">
        <v>324</v>
      </c>
      <c r="L4" s="310">
        <f>SUM(C4:C6)</f>
        <v>2648374.9628877901</v>
      </c>
    </row>
    <row r="5" spans="1:12" x14ac:dyDescent="0.35">
      <c r="A5" s="445"/>
      <c r="B5" s="311" t="s">
        <v>210</v>
      </c>
      <c r="C5" s="312">
        <v>656017.52093821857</v>
      </c>
      <c r="D5" s="312">
        <v>331.32198027182756</v>
      </c>
      <c r="E5" s="312">
        <v>385.25811659514835</v>
      </c>
      <c r="F5" s="312">
        <v>364.09008821079948</v>
      </c>
      <c r="G5" s="312">
        <v>1.6566099013591378</v>
      </c>
      <c r="H5" s="312">
        <v>8.2830495067956882</v>
      </c>
      <c r="I5" s="312">
        <v>4.1415247533978447E-2</v>
      </c>
      <c r="K5" s="179" t="s">
        <v>325</v>
      </c>
      <c r="L5" s="313">
        <f>SUM(C7:C9)</f>
        <v>762063.78842266696</v>
      </c>
    </row>
    <row r="6" spans="1:12" ht="16" thickBot="1" x14ac:dyDescent="0.4">
      <c r="A6" s="446"/>
      <c r="B6" s="314" t="s">
        <v>326</v>
      </c>
      <c r="C6" s="315">
        <v>380730.25707890722</v>
      </c>
      <c r="D6" s="315">
        <v>192.28800862571072</v>
      </c>
      <c r="E6" s="315">
        <v>223.59070770431478</v>
      </c>
      <c r="F6" s="315">
        <v>211.30550398429747</v>
      </c>
      <c r="G6" s="315">
        <v>0.96144004312855358</v>
      </c>
      <c r="H6" s="315">
        <v>4.8072002156427676</v>
      </c>
      <c r="I6" s="315">
        <v>2.4036001078213839E-2</v>
      </c>
      <c r="K6" s="179" t="s">
        <v>146</v>
      </c>
      <c r="L6" s="313">
        <f>SUM(C10:C12)</f>
        <v>744467.85276073625</v>
      </c>
    </row>
    <row r="7" spans="1:12" x14ac:dyDescent="0.35">
      <c r="A7" s="415" t="s">
        <v>325</v>
      </c>
      <c r="B7" s="308" t="s">
        <v>217</v>
      </c>
      <c r="C7" s="309">
        <v>666666</v>
      </c>
      <c r="D7" s="309">
        <v>336.7</v>
      </c>
      <c r="E7" s="309">
        <v>391.51162790697674</v>
      </c>
      <c r="F7" s="309">
        <v>370</v>
      </c>
      <c r="G7" s="309">
        <v>1.6835</v>
      </c>
      <c r="H7" s="309">
        <v>8.4175000000000004</v>
      </c>
      <c r="I7" s="309">
        <v>4.20875E-2</v>
      </c>
      <c r="K7" s="179" t="s">
        <v>328</v>
      </c>
      <c r="L7" s="313">
        <f>SUM(C13:C14)</f>
        <v>529852.6166547446</v>
      </c>
    </row>
    <row r="8" spans="1:12" x14ac:dyDescent="0.35">
      <c r="A8" s="416"/>
      <c r="B8" s="316" t="s">
        <v>221</v>
      </c>
      <c r="C8" s="312">
        <v>63063</v>
      </c>
      <c r="D8" s="312">
        <v>31.85</v>
      </c>
      <c r="E8" s="312">
        <v>37.034883720930232</v>
      </c>
      <c r="F8" s="312">
        <v>35</v>
      </c>
      <c r="G8" s="312">
        <v>0.15925</v>
      </c>
      <c r="H8" s="312">
        <v>0.79625000000000001</v>
      </c>
      <c r="I8" s="312">
        <v>3.9812500000000004E-3</v>
      </c>
      <c r="K8" s="179" t="s">
        <v>329</v>
      </c>
      <c r="L8" s="313">
        <f>SUM(C15:C17)</f>
        <v>111948.72707113571</v>
      </c>
    </row>
    <row r="9" spans="1:12" ht="16" thickBot="1" x14ac:dyDescent="0.4">
      <c r="A9" s="417"/>
      <c r="B9" s="317" t="s">
        <v>330</v>
      </c>
      <c r="C9" s="315">
        <v>32334.788422666912</v>
      </c>
      <c r="D9" s="315">
        <v>16.330701223569147</v>
      </c>
      <c r="E9" s="315">
        <v>18.989187469266451</v>
      </c>
      <c r="F9" s="315">
        <v>17.945825520405656</v>
      </c>
      <c r="G9" s="315">
        <v>8.1653506117845734E-2</v>
      </c>
      <c r="H9" s="315">
        <v>0.40826753058922866</v>
      </c>
      <c r="I9" s="315">
        <v>2.0413376529461432E-3</v>
      </c>
      <c r="K9" s="179" t="s">
        <v>331</v>
      </c>
      <c r="L9" s="313">
        <f>SUM(C18:C39,C44)</f>
        <v>2019630.3421947337</v>
      </c>
    </row>
    <row r="10" spans="1:12" ht="16" thickBot="1" x14ac:dyDescent="0.4">
      <c r="A10" s="424" t="s">
        <v>327</v>
      </c>
      <c r="B10" s="308" t="s">
        <v>146</v>
      </c>
      <c r="C10" s="309">
        <v>370247.85276073625</v>
      </c>
      <c r="D10" s="309">
        <v>186.99386503067487</v>
      </c>
      <c r="E10" s="309">
        <v>217.43472677985451</v>
      </c>
      <c r="F10" s="309">
        <v>205.48776376997239</v>
      </c>
      <c r="G10" s="309">
        <v>0.93496932515337439</v>
      </c>
      <c r="H10" s="309">
        <v>4.6748466257668717</v>
      </c>
      <c r="I10" s="309">
        <v>2.3374233128834361E-2</v>
      </c>
      <c r="K10" s="182" t="s">
        <v>332</v>
      </c>
      <c r="L10" s="318">
        <f>SUM(C45:C46)</f>
        <v>135712.05213491563</v>
      </c>
    </row>
    <row r="11" spans="1:12" x14ac:dyDescent="0.35">
      <c r="A11" s="425"/>
      <c r="B11" s="311" t="s">
        <v>333</v>
      </c>
      <c r="C11" s="312">
        <v>374220</v>
      </c>
      <c r="D11" s="312">
        <v>189</v>
      </c>
      <c r="E11" s="312">
        <v>219.76744186046511</v>
      </c>
      <c r="F11" s="312">
        <v>207.69230769230768</v>
      </c>
      <c r="G11" s="312">
        <v>0.94499999999999995</v>
      </c>
      <c r="H11" s="312">
        <v>4.7249999999999996</v>
      </c>
      <c r="I11" s="312">
        <v>2.3625E-2</v>
      </c>
      <c r="L11" s="296"/>
    </row>
    <row r="12" spans="1:12" ht="16" thickBot="1" x14ac:dyDescent="0.4">
      <c r="A12" s="426"/>
      <c r="B12" s="314" t="s">
        <v>313</v>
      </c>
      <c r="C12" s="315">
        <v>0</v>
      </c>
      <c r="D12" s="315">
        <v>0</v>
      </c>
      <c r="E12" s="315">
        <v>0</v>
      </c>
      <c r="F12" s="315">
        <v>0</v>
      </c>
      <c r="G12" s="315">
        <v>0</v>
      </c>
      <c r="H12" s="315">
        <v>0</v>
      </c>
      <c r="I12" s="315">
        <v>0</v>
      </c>
    </row>
    <row r="13" spans="1:12" x14ac:dyDescent="0.35">
      <c r="A13" s="441" t="s">
        <v>328</v>
      </c>
      <c r="B13" s="308" t="s">
        <v>334</v>
      </c>
      <c r="C13" s="309">
        <v>323536.9911519445</v>
      </c>
      <c r="D13" s="309">
        <v>163.40252078381036</v>
      </c>
      <c r="E13" s="309">
        <v>190.00293114396553</v>
      </c>
      <c r="F13" s="309">
        <v>179.56320965253886</v>
      </c>
      <c r="G13" s="309">
        <v>0.81701260391905184</v>
      </c>
      <c r="H13" s="309">
        <v>4.0850630195952586</v>
      </c>
      <c r="I13" s="309">
        <v>2.0425315097976297E-2</v>
      </c>
    </row>
    <row r="14" spans="1:12" ht="16" thickBot="1" x14ac:dyDescent="0.4">
      <c r="A14" s="442"/>
      <c r="B14" s="317" t="s">
        <v>335</v>
      </c>
      <c r="C14" s="315">
        <v>206315.62550280007</v>
      </c>
      <c r="D14" s="315">
        <v>104.19981086000004</v>
      </c>
      <c r="E14" s="315">
        <v>121.16257076744191</v>
      </c>
      <c r="F14" s="315">
        <v>114.5052866593407</v>
      </c>
      <c r="G14" s="315">
        <v>0.52099905430000026</v>
      </c>
      <c r="H14" s="315">
        <v>2.6049952715000009</v>
      </c>
      <c r="I14" s="315">
        <v>1.3024976357500006E-2</v>
      </c>
    </row>
    <row r="15" spans="1:12" x14ac:dyDescent="0.35">
      <c r="A15" s="447" t="s">
        <v>329</v>
      </c>
      <c r="B15" s="308" t="s">
        <v>227</v>
      </c>
      <c r="C15" s="309">
        <v>76617.962504396448</v>
      </c>
      <c r="D15" s="309">
        <v>38.695940658786085</v>
      </c>
      <c r="E15" s="309">
        <v>44.995279835797774</v>
      </c>
      <c r="F15" s="309">
        <v>42.523011712951742</v>
      </c>
      <c r="G15" s="309">
        <v>0.19347970329393044</v>
      </c>
      <c r="H15" s="309">
        <v>0.96739851646965214</v>
      </c>
      <c r="I15" s="309">
        <v>4.8369925823482608E-3</v>
      </c>
    </row>
    <row r="16" spans="1:12" x14ac:dyDescent="0.35">
      <c r="A16" s="448"/>
      <c r="B16" s="311" t="s">
        <v>336</v>
      </c>
      <c r="C16" s="312">
        <v>280.31572799999998</v>
      </c>
      <c r="D16" s="312">
        <v>0.14157359999999999</v>
      </c>
      <c r="E16" s="312">
        <v>0.16462046511627906</v>
      </c>
      <c r="F16" s="312">
        <v>0.15557538461538462</v>
      </c>
      <c r="G16" s="312">
        <v>7.0786799999999995E-4</v>
      </c>
      <c r="H16" s="312">
        <v>3.5393399999999998E-3</v>
      </c>
      <c r="I16" s="312">
        <v>1.7696699999999999E-5</v>
      </c>
    </row>
    <row r="17" spans="1:9" ht="16" thickBot="1" x14ac:dyDescent="0.4">
      <c r="A17" s="449"/>
      <c r="B17" s="314" t="s">
        <v>337</v>
      </c>
      <c r="C17" s="315">
        <v>35050.448838739256</v>
      </c>
      <c r="D17" s="315">
        <v>17.702246888252148</v>
      </c>
      <c r="E17" s="315">
        <v>20.584008009595522</v>
      </c>
      <c r="F17" s="315">
        <v>19.453018558518842</v>
      </c>
      <c r="G17" s="315">
        <v>8.8511234441260744E-2</v>
      </c>
      <c r="H17" s="315">
        <v>0.44255617220630372</v>
      </c>
      <c r="I17" s="315">
        <v>2.2127808610315188E-3</v>
      </c>
    </row>
    <row r="18" spans="1:9" ht="15" customHeight="1" x14ac:dyDescent="0.35">
      <c r="A18" s="450" t="s">
        <v>331</v>
      </c>
      <c r="B18" s="316" t="s">
        <v>338</v>
      </c>
      <c r="C18" s="312">
        <v>136597.27414311969</v>
      </c>
      <c r="D18" s="312">
        <v>68.988522294504889</v>
      </c>
      <c r="E18" s="312">
        <v>80.219211970354522</v>
      </c>
      <c r="F18" s="312">
        <v>75.81156296099438</v>
      </c>
      <c r="G18" s="312">
        <v>0.34494261147252447</v>
      </c>
      <c r="H18" s="312">
        <v>1.7247130573626221</v>
      </c>
      <c r="I18" s="312">
        <v>8.6235652868131112E-3</v>
      </c>
    </row>
    <row r="19" spans="1:9" x14ac:dyDescent="0.35">
      <c r="A19" s="450"/>
      <c r="B19" s="311" t="s">
        <v>339</v>
      </c>
      <c r="C19" s="312">
        <v>83682.174141436873</v>
      </c>
      <c r="D19" s="312">
        <v>42.263724313857004</v>
      </c>
      <c r="E19" s="312">
        <v>49.143865481229078</v>
      </c>
      <c r="F19" s="312">
        <v>46.443653092150555</v>
      </c>
      <c r="G19" s="312">
        <v>0.21131862156928502</v>
      </c>
      <c r="H19" s="312">
        <v>1.056593107846425</v>
      </c>
      <c r="I19" s="312">
        <v>5.2829655392321257E-3</v>
      </c>
    </row>
    <row r="20" spans="1:9" x14ac:dyDescent="0.35">
      <c r="A20" s="450"/>
      <c r="B20" s="311" t="s">
        <v>340</v>
      </c>
      <c r="C20" s="312">
        <v>289599.5297543247</v>
      </c>
      <c r="D20" s="312">
        <v>146.26238876481045</v>
      </c>
      <c r="E20" s="312">
        <v>170.07254507536101</v>
      </c>
      <c r="F20" s="312">
        <v>160.72789974154995</v>
      </c>
      <c r="G20" s="312">
        <v>0.73131194382405229</v>
      </c>
      <c r="H20" s="312">
        <v>3.6565597191202612</v>
      </c>
      <c r="I20" s="312">
        <v>1.8282798595601307E-2</v>
      </c>
    </row>
    <row r="21" spans="1:9" x14ac:dyDescent="0.35">
      <c r="A21" s="450"/>
      <c r="B21" s="311" t="s">
        <v>341</v>
      </c>
      <c r="C21" s="312">
        <v>14323.172499019034</v>
      </c>
      <c r="D21" s="312">
        <v>7.2339255045550681</v>
      </c>
      <c r="E21" s="312">
        <v>8.4115412843663577</v>
      </c>
      <c r="F21" s="312">
        <v>7.9493686863242505</v>
      </c>
      <c r="G21" s="312">
        <v>3.616962752277534E-2</v>
      </c>
      <c r="H21" s="312">
        <v>0.18084813761387669</v>
      </c>
      <c r="I21" s="312">
        <v>9.0424068806938354E-4</v>
      </c>
    </row>
    <row r="22" spans="1:9" x14ac:dyDescent="0.35">
      <c r="A22" s="450"/>
      <c r="B22" s="311" t="s">
        <v>384</v>
      </c>
      <c r="C22" s="312">
        <v>11506.4436377617</v>
      </c>
      <c r="D22" s="312">
        <v>5.8113351705867178</v>
      </c>
      <c r="E22" s="312">
        <v>6.7573664774264159</v>
      </c>
      <c r="F22" s="312">
        <v>6.3860826050403485</v>
      </c>
      <c r="G22" s="312">
        <v>2.9056675852933589E-2</v>
      </c>
      <c r="H22" s="312">
        <v>0.14528337926466794</v>
      </c>
      <c r="I22" s="312">
        <v>7.2641689632333968E-4</v>
      </c>
    </row>
    <row r="23" spans="1:9" x14ac:dyDescent="0.35">
      <c r="A23" s="450"/>
      <c r="B23" s="311" t="s">
        <v>342</v>
      </c>
      <c r="C23" s="312">
        <v>21124.328557157824</v>
      </c>
      <c r="D23" s="312">
        <v>10.668852806645365</v>
      </c>
      <c r="E23" s="312">
        <v>12.405642798424843</v>
      </c>
      <c r="F23" s="312">
        <v>11.724014073236665</v>
      </c>
      <c r="G23" s="312">
        <v>5.3344264033226826E-2</v>
      </c>
      <c r="H23" s="312">
        <v>0.26672132016613415</v>
      </c>
      <c r="I23" s="312">
        <v>1.3336066008306706E-3</v>
      </c>
    </row>
    <row r="24" spans="1:9" x14ac:dyDescent="0.35">
      <c r="A24" s="450"/>
      <c r="B24" s="311" t="s">
        <v>343</v>
      </c>
      <c r="C24" s="312">
        <v>422273.47968191409</v>
      </c>
      <c r="D24" s="312">
        <v>213.26943418278489</v>
      </c>
      <c r="E24" s="312">
        <v>247.98771416602895</v>
      </c>
      <c r="F24" s="312">
        <v>234.36201558547791</v>
      </c>
      <c r="G24" s="312">
        <v>1.0663471709139245</v>
      </c>
      <c r="H24" s="312">
        <v>5.3317358545696223</v>
      </c>
      <c r="I24" s="312">
        <v>2.6658679272848113E-2</v>
      </c>
    </row>
    <row r="25" spans="1:9" x14ac:dyDescent="0.35">
      <c r="A25" s="450"/>
      <c r="B25" s="311" t="s">
        <v>344</v>
      </c>
      <c r="C25" s="312">
        <v>0</v>
      </c>
      <c r="D25" s="312">
        <v>0</v>
      </c>
      <c r="E25" s="312">
        <v>0</v>
      </c>
      <c r="F25" s="312">
        <v>0</v>
      </c>
      <c r="G25" s="312">
        <v>0</v>
      </c>
      <c r="H25" s="312">
        <v>0</v>
      </c>
      <c r="I25" s="312">
        <v>0</v>
      </c>
    </row>
    <row r="26" spans="1:9" x14ac:dyDescent="0.35">
      <c r="A26" s="450"/>
      <c r="B26" s="311" t="s">
        <v>345</v>
      </c>
      <c r="C26" s="312">
        <v>13940.128382851126</v>
      </c>
      <c r="D26" s="312">
        <v>7.0404688802278415</v>
      </c>
      <c r="E26" s="312">
        <v>8.186591721195164</v>
      </c>
      <c r="F26" s="312">
        <v>7.7367789892613636</v>
      </c>
      <c r="G26" s="312">
        <v>3.5202344401139209E-2</v>
      </c>
      <c r="H26" s="312">
        <v>0.17601172200569604</v>
      </c>
      <c r="I26" s="312">
        <v>8.8005861002848017E-4</v>
      </c>
    </row>
    <row r="27" spans="1:9" x14ac:dyDescent="0.35">
      <c r="A27" s="450"/>
      <c r="B27" s="311" t="s">
        <v>346</v>
      </c>
      <c r="C27" s="312">
        <v>6649.5867300441687</v>
      </c>
      <c r="D27" s="312">
        <v>3.3583771363859438</v>
      </c>
      <c r="E27" s="312">
        <v>3.9050896934720276</v>
      </c>
      <c r="F27" s="312">
        <v>3.6905243256988394</v>
      </c>
      <c r="G27" s="312">
        <v>1.679188568192972E-2</v>
      </c>
      <c r="H27" s="312">
        <v>8.3959428409648595E-2</v>
      </c>
      <c r="I27" s="312">
        <v>4.1979714204824303E-4</v>
      </c>
    </row>
    <row r="28" spans="1:9" x14ac:dyDescent="0.35">
      <c r="A28" s="450"/>
      <c r="B28" s="311" t="s">
        <v>347</v>
      </c>
      <c r="C28" s="312">
        <v>14284.823079961749</v>
      </c>
      <c r="D28" s="312">
        <v>7.2145571110917919</v>
      </c>
      <c r="E28" s="312">
        <v>8.3890198966183629</v>
      </c>
      <c r="F28" s="312">
        <v>7.9280847374635073</v>
      </c>
      <c r="G28" s="312">
        <v>3.607278555545896E-2</v>
      </c>
      <c r="H28" s="312">
        <v>0.18036392777729479</v>
      </c>
      <c r="I28" s="312">
        <v>9.0181963888647399E-4</v>
      </c>
    </row>
    <row r="29" spans="1:9" x14ac:dyDescent="0.35">
      <c r="A29" s="450"/>
      <c r="B29" s="311" t="s">
        <v>348</v>
      </c>
      <c r="C29" s="312">
        <v>12975.739911629047</v>
      </c>
      <c r="D29" s="312">
        <v>6.5534039957722463</v>
      </c>
      <c r="E29" s="312">
        <v>7.6202372043863331</v>
      </c>
      <c r="F29" s="312">
        <v>7.2015428524969733</v>
      </c>
      <c r="G29" s="312">
        <v>3.276701997886123E-2</v>
      </c>
      <c r="H29" s="312">
        <v>0.16383509989430617</v>
      </c>
      <c r="I29" s="312">
        <v>8.1917549947153076E-4</v>
      </c>
    </row>
    <row r="30" spans="1:9" x14ac:dyDescent="0.35">
      <c r="A30" s="450"/>
      <c r="B30" s="311" t="s">
        <v>349</v>
      </c>
      <c r="C30" s="312">
        <v>17319.484291072356</v>
      </c>
      <c r="D30" s="312">
        <v>8.7472142884203823</v>
      </c>
      <c r="E30" s="312">
        <v>10.171179405139979</v>
      </c>
      <c r="F30" s="312">
        <v>9.6123233938685519</v>
      </c>
      <c r="G30" s="312">
        <v>4.3736071442101912E-2</v>
      </c>
      <c r="H30" s="312">
        <v>0.21868035721050955</v>
      </c>
      <c r="I30" s="312">
        <v>1.0934017860525478E-3</v>
      </c>
    </row>
    <row r="31" spans="1:9" x14ac:dyDescent="0.35">
      <c r="A31" s="450"/>
      <c r="B31" s="311" t="s">
        <v>304</v>
      </c>
      <c r="C31" s="312">
        <v>10.358900301717627</v>
      </c>
      <c r="D31" s="312">
        <v>5.231767829150317E-3</v>
      </c>
      <c r="E31" s="312">
        <v>6.0834509641282753E-3</v>
      </c>
      <c r="F31" s="312">
        <v>5.7491954166487003E-3</v>
      </c>
      <c r="G31" s="312">
        <v>2.6158839145751586E-5</v>
      </c>
      <c r="H31" s="312">
        <v>1.3079419572875793E-4</v>
      </c>
      <c r="I31" s="312">
        <v>6.5397097864378969E-7</v>
      </c>
    </row>
    <row r="32" spans="1:9" x14ac:dyDescent="0.35">
      <c r="A32" s="450"/>
      <c r="B32" s="311" t="s">
        <v>350</v>
      </c>
      <c r="C32" s="312">
        <v>12775.918085540197</v>
      </c>
      <c r="D32" s="312">
        <v>6.452483881585958</v>
      </c>
      <c r="E32" s="312">
        <v>7.5028882344022767</v>
      </c>
      <c r="F32" s="312">
        <v>7.0906416281164368</v>
      </c>
      <c r="G32" s="312">
        <v>3.2262419407929788E-2</v>
      </c>
      <c r="H32" s="312">
        <v>0.16131209703964894</v>
      </c>
      <c r="I32" s="312">
        <v>8.0656048519824465E-4</v>
      </c>
    </row>
    <row r="33" spans="1:9" x14ac:dyDescent="0.35">
      <c r="A33" s="450"/>
      <c r="B33" s="311" t="s">
        <v>17</v>
      </c>
      <c r="C33" s="312">
        <v>16301.214836717045</v>
      </c>
      <c r="D33" s="312">
        <v>8.2329367862207299</v>
      </c>
      <c r="E33" s="312">
        <v>9.5731823095589892</v>
      </c>
      <c r="F33" s="312">
        <v>9.0471832815612405</v>
      </c>
      <c r="G33" s="312">
        <v>4.1164683931103646E-2</v>
      </c>
      <c r="H33" s="312">
        <v>0.20582341965551826</v>
      </c>
      <c r="I33" s="312">
        <v>1.0291170982775911E-3</v>
      </c>
    </row>
    <row r="34" spans="1:9" x14ac:dyDescent="0.35">
      <c r="A34" s="450"/>
      <c r="B34" s="311" t="s">
        <v>351</v>
      </c>
      <c r="C34" s="312">
        <v>24111.928272511988</v>
      </c>
      <c r="D34" s="312">
        <v>12.177741551773732</v>
      </c>
      <c r="E34" s="312">
        <v>14.160164595085735</v>
      </c>
      <c r="F34" s="312">
        <v>13.382133573377727</v>
      </c>
      <c r="G34" s="312">
        <v>6.0888707758868656E-2</v>
      </c>
      <c r="H34" s="312">
        <v>0.30444353879434327</v>
      </c>
      <c r="I34" s="312">
        <v>1.5222176939717164E-3</v>
      </c>
    </row>
    <row r="35" spans="1:9" x14ac:dyDescent="0.35">
      <c r="A35" s="450"/>
      <c r="B35" s="311" t="s">
        <v>352</v>
      </c>
      <c r="C35" s="312">
        <v>0</v>
      </c>
      <c r="D35" s="312">
        <v>0</v>
      </c>
      <c r="E35" s="312">
        <v>0</v>
      </c>
      <c r="F35" s="312">
        <v>0</v>
      </c>
      <c r="G35" s="312">
        <v>0</v>
      </c>
      <c r="H35" s="312">
        <v>0</v>
      </c>
      <c r="I35" s="312">
        <v>0</v>
      </c>
    </row>
    <row r="36" spans="1:9" x14ac:dyDescent="0.35">
      <c r="A36" s="450"/>
      <c r="B36" s="311" t="s">
        <v>353</v>
      </c>
      <c r="C36" s="312">
        <v>31210.664775009125</v>
      </c>
      <c r="D36" s="312">
        <v>15.762962007580366</v>
      </c>
      <c r="E36" s="312">
        <v>18.329025590209728</v>
      </c>
      <c r="F36" s="312">
        <v>17.321936272066335</v>
      </c>
      <c r="G36" s="312">
        <v>7.8814810037901833E-2</v>
      </c>
      <c r="H36" s="312">
        <v>0.39407405018950914</v>
      </c>
      <c r="I36" s="312">
        <v>1.9703702509475457E-3</v>
      </c>
    </row>
    <row r="37" spans="1:9" x14ac:dyDescent="0.35">
      <c r="A37" s="450"/>
      <c r="B37" s="311" t="s">
        <v>90</v>
      </c>
      <c r="C37" s="312">
        <v>36439.17977242091</v>
      </c>
      <c r="D37" s="312">
        <v>18.40362614768733</v>
      </c>
      <c r="E37" s="312">
        <v>21.399565288008525</v>
      </c>
      <c r="F37" s="312">
        <v>20.223764997458602</v>
      </c>
      <c r="G37" s="312">
        <v>9.2018130738436649E-2</v>
      </c>
      <c r="H37" s="312">
        <v>0.46009065369218327</v>
      </c>
      <c r="I37" s="312">
        <v>2.3004532684609163E-3</v>
      </c>
    </row>
    <row r="38" spans="1:9" x14ac:dyDescent="0.35">
      <c r="A38" s="450"/>
      <c r="B38" s="311" t="s">
        <v>93</v>
      </c>
      <c r="C38" s="312">
        <v>28040.582015858519</v>
      </c>
      <c r="D38" s="312">
        <v>14.161910109019454</v>
      </c>
      <c r="E38" s="312">
        <v>16.467337336069132</v>
      </c>
      <c r="F38" s="312">
        <v>15.562538581340059</v>
      </c>
      <c r="G38" s="312">
        <v>7.0809550545097272E-2</v>
      </c>
      <c r="H38" s="312">
        <v>0.35404775272548633</v>
      </c>
      <c r="I38" s="312">
        <v>1.7702387636274318E-3</v>
      </c>
    </row>
    <row r="39" spans="1:9" ht="16" thickBot="1" x14ac:dyDescent="0.4">
      <c r="A39" s="450"/>
      <c r="B39" s="311" t="s">
        <v>9</v>
      </c>
      <c r="C39" s="312">
        <v>18612.193848188224</v>
      </c>
      <c r="D39" s="312">
        <v>9.4000979031253653</v>
      </c>
      <c r="E39" s="312">
        <v>10.930346398982984</v>
      </c>
      <c r="F39" s="312">
        <v>10.32977791552238</v>
      </c>
      <c r="G39" s="312">
        <v>4.7000489515626825E-2</v>
      </c>
      <c r="H39" s="312">
        <v>0.23500244757813413</v>
      </c>
      <c r="I39" s="312">
        <v>1.1750122378906707E-3</v>
      </c>
    </row>
    <row r="40" spans="1:9" ht="16" thickTop="1" x14ac:dyDescent="0.35">
      <c r="A40" s="450"/>
      <c r="B40" s="319" t="s">
        <v>354</v>
      </c>
      <c r="C40" s="320">
        <v>1211778.2053168402</v>
      </c>
      <c r="D40" s="320">
        <v>612.00919460446471</v>
      </c>
      <c r="E40" s="320">
        <v>711.63859837728455</v>
      </c>
      <c r="F40" s="320">
        <v>672.5375764884227</v>
      </c>
      <c r="G40" s="320">
        <v>3.0600459730223237</v>
      </c>
      <c r="H40" s="320">
        <v>15.300229865111618</v>
      </c>
      <c r="I40" s="320">
        <v>7.6501149325558099E-2</v>
      </c>
    </row>
    <row r="41" spans="1:9" x14ac:dyDescent="0.35">
      <c r="A41" s="450"/>
      <c r="B41" s="321" t="s">
        <v>355</v>
      </c>
      <c r="C41" s="322">
        <v>442805.60816959542</v>
      </c>
      <c r="D41" s="322">
        <v>223.6391960452502</v>
      </c>
      <c r="E41" s="322">
        <v>260.04557679680255</v>
      </c>
      <c r="F41" s="322">
        <v>245.75735829148374</v>
      </c>
      <c r="G41" s="322">
        <v>1.1181959802262511</v>
      </c>
      <c r="H41" s="322">
        <v>5.5909799011312549</v>
      </c>
      <c r="I41" s="322">
        <v>2.7954899505656279E-2</v>
      </c>
    </row>
    <row r="42" spans="1:9" ht="16" thickBot="1" x14ac:dyDescent="0.4">
      <c r="A42" s="450"/>
      <c r="B42" s="323" t="s">
        <v>356</v>
      </c>
      <c r="C42" s="324">
        <v>768972.59714724473</v>
      </c>
      <c r="D42" s="324">
        <v>388.36999855921454</v>
      </c>
      <c r="E42" s="324">
        <v>451.59302158048206</v>
      </c>
      <c r="F42" s="324">
        <v>426.78021819693902</v>
      </c>
      <c r="G42" s="324">
        <v>1.9418499927960726</v>
      </c>
      <c r="H42" s="324">
        <v>9.7092499639803638</v>
      </c>
      <c r="I42" s="324">
        <v>4.8546249819901813E-2</v>
      </c>
    </row>
    <row r="43" spans="1:9" ht="16" thickTop="1" x14ac:dyDescent="0.35">
      <c r="A43" s="450"/>
      <c r="B43" s="319" t="s">
        <v>357</v>
      </c>
      <c r="C43" s="320">
        <v>2019630.3421947339</v>
      </c>
      <c r="D43" s="320">
        <v>1020.0153243407747</v>
      </c>
      <c r="E43" s="320">
        <v>1186.0643306288077</v>
      </c>
      <c r="F43" s="320">
        <v>1120.8959608140381</v>
      </c>
      <c r="G43" s="320">
        <v>5.1000766217038738</v>
      </c>
      <c r="H43" s="320">
        <v>25.500383108519365</v>
      </c>
      <c r="I43" s="320">
        <v>0.12750191554259685</v>
      </c>
    </row>
    <row r="44" spans="1:9" ht="16" thickBot="1" x14ac:dyDescent="0.4">
      <c r="A44" s="451"/>
      <c r="B44" s="325" t="s">
        <v>358</v>
      </c>
      <c r="C44" s="326">
        <v>807852.13687789359</v>
      </c>
      <c r="D44" s="326">
        <v>408.0061297363099</v>
      </c>
      <c r="E44" s="326">
        <v>474.42573225152313</v>
      </c>
      <c r="F44" s="326">
        <v>448.35838432561525</v>
      </c>
      <c r="G44" s="326">
        <v>2.0400306486815496</v>
      </c>
      <c r="H44" s="326">
        <v>10.200153243407748</v>
      </c>
      <c r="I44" s="326">
        <v>5.1000766217038737E-2</v>
      </c>
    </row>
    <row r="45" spans="1:9" x14ac:dyDescent="0.35">
      <c r="A45" s="415" t="s">
        <v>332</v>
      </c>
      <c r="B45" s="308" t="s">
        <v>359</v>
      </c>
      <c r="C45" s="309">
        <v>8606.65718687136</v>
      </c>
      <c r="D45" s="309">
        <v>4.3467965590259396</v>
      </c>
      <c r="E45" s="309">
        <v>5.0544146035185342</v>
      </c>
      <c r="F45" s="309">
        <v>4.77669951541312</v>
      </c>
      <c r="G45" s="309">
        <v>2.1733982795129697E-2</v>
      </c>
      <c r="H45" s="309">
        <v>0.10866991397564849</v>
      </c>
      <c r="I45" s="309">
        <v>5.4334956987824241E-4</v>
      </c>
    </row>
    <row r="46" spans="1:9" ht="16" thickBot="1" x14ac:dyDescent="0.4">
      <c r="A46" s="417"/>
      <c r="B46" s="314" t="s">
        <v>360</v>
      </c>
      <c r="C46" s="327">
        <v>127105.39494804428</v>
      </c>
      <c r="D46" s="327">
        <v>64.194643913153683</v>
      </c>
      <c r="E46" s="327">
        <v>74.64493478273684</v>
      </c>
      <c r="F46" s="327">
        <v>70.54356473972932</v>
      </c>
      <c r="G46" s="327">
        <v>0.32097321956576841</v>
      </c>
      <c r="H46" s="327">
        <v>1.604866097828842</v>
      </c>
      <c r="I46" s="327">
        <v>8.0243304891442109E-3</v>
      </c>
    </row>
    <row r="47" spans="1:9" x14ac:dyDescent="0.35">
      <c r="A47" s="328" t="s">
        <v>361</v>
      </c>
      <c r="B47" s="329" t="s">
        <v>362</v>
      </c>
      <c r="C47" s="330">
        <v>6952050.3421267234</v>
      </c>
      <c r="D47" s="330">
        <v>3511.136536427638</v>
      </c>
      <c r="E47" s="330">
        <v>4082.7169028228354</v>
      </c>
      <c r="F47" s="330">
        <v>3858.3917982721291</v>
      </c>
      <c r="G47" s="330">
        <v>17.55568268213819</v>
      </c>
      <c r="H47" s="330">
        <v>87.778413410690959</v>
      </c>
      <c r="I47" s="330">
        <v>0.43889206705345463</v>
      </c>
    </row>
    <row r="48" spans="1:9" ht="16" thickBot="1" x14ac:dyDescent="0.4">
      <c r="A48" s="331" t="s">
        <v>363</v>
      </c>
      <c r="B48" s="325" t="s">
        <v>364</v>
      </c>
      <c r="C48" s="326">
        <v>4167963.3271040176</v>
      </c>
      <c r="D48" s="326">
        <v>2105.0319833858675</v>
      </c>
      <c r="E48" s="326">
        <v>2447.7116085882185</v>
      </c>
      <c r="F48" s="326">
        <v>2313.221959764689</v>
      </c>
      <c r="G48" s="326">
        <v>10.525159916929336</v>
      </c>
      <c r="H48" s="326">
        <v>52.6257995846467</v>
      </c>
      <c r="I48" s="326">
        <v>0.2631289979232333</v>
      </c>
    </row>
    <row r="49" spans="1:9" ht="16" thickBot="1" x14ac:dyDescent="0.4">
      <c r="A49" s="294"/>
      <c r="B49" s="163"/>
      <c r="C49" s="163"/>
      <c r="D49" s="163"/>
      <c r="E49" s="163"/>
      <c r="F49" s="163"/>
      <c r="G49" s="163"/>
      <c r="H49" s="163"/>
      <c r="I49" s="163"/>
    </row>
    <row r="50" spans="1:9" ht="25.5" thickBot="1" x14ac:dyDescent="0.4">
      <c r="A50" s="392" t="s">
        <v>365</v>
      </c>
      <c r="B50" s="393"/>
      <c r="C50" s="394"/>
      <c r="D50" s="240"/>
      <c r="E50" s="240"/>
      <c r="F50" s="240"/>
      <c r="G50" s="240"/>
      <c r="H50" s="294"/>
      <c r="I50" s="163"/>
    </row>
    <row r="51" spans="1:9" ht="16" thickBot="1" x14ac:dyDescent="0.4">
      <c r="A51" s="294"/>
      <c r="B51" s="294"/>
      <c r="C51" s="294"/>
      <c r="D51" s="294"/>
      <c r="E51" s="294"/>
      <c r="F51" s="297"/>
      <c r="G51" s="294"/>
      <c r="H51" s="294"/>
      <c r="I51" s="163"/>
    </row>
    <row r="52" spans="1:9" ht="21.5" customHeight="1" thickBot="1" x14ac:dyDescent="0.4">
      <c r="A52" s="335" t="s">
        <v>319</v>
      </c>
      <c r="B52" s="336" t="s">
        <v>366</v>
      </c>
      <c r="C52" s="334" t="s">
        <v>464</v>
      </c>
      <c r="D52" s="163"/>
      <c r="E52" s="163"/>
      <c r="F52" s="163"/>
      <c r="G52" s="163"/>
      <c r="H52" s="163"/>
      <c r="I52" s="163"/>
    </row>
    <row r="53" spans="1:9" x14ac:dyDescent="0.35">
      <c r="A53" s="427" t="s">
        <v>367</v>
      </c>
      <c r="B53" s="298" t="s">
        <v>368</v>
      </c>
      <c r="C53" s="299">
        <v>1268359.074872599</v>
      </c>
      <c r="D53" s="163"/>
      <c r="E53" s="163"/>
      <c r="F53" s="163"/>
      <c r="G53" s="163"/>
      <c r="H53" s="163"/>
      <c r="I53" s="163"/>
    </row>
    <row r="54" spans="1:9" x14ac:dyDescent="0.35">
      <c r="A54" s="428"/>
      <c r="B54" s="300" t="s">
        <v>369</v>
      </c>
      <c r="C54" s="301">
        <v>167000.61152489221</v>
      </c>
      <c r="D54" s="302"/>
      <c r="E54" s="302"/>
      <c r="F54" s="163"/>
      <c r="G54" s="163"/>
      <c r="H54" s="163"/>
      <c r="I54" s="163"/>
    </row>
    <row r="55" spans="1:9" x14ac:dyDescent="0.35">
      <c r="A55" s="428"/>
      <c r="B55" s="300" t="s">
        <v>370</v>
      </c>
      <c r="C55" s="301">
        <v>160658.81615052919</v>
      </c>
      <c r="D55" s="302"/>
      <c r="E55" s="302"/>
      <c r="F55" s="303"/>
      <c r="G55" s="163"/>
      <c r="H55" s="163"/>
      <c r="I55" s="163"/>
    </row>
    <row r="56" spans="1:9" x14ac:dyDescent="0.35">
      <c r="A56" s="428"/>
      <c r="B56" s="300" t="s">
        <v>371</v>
      </c>
      <c r="C56" s="301">
        <v>152203.08898471185</v>
      </c>
      <c r="D56" s="163"/>
      <c r="E56" s="163"/>
      <c r="F56" s="163"/>
      <c r="G56" s="163"/>
      <c r="H56" s="163"/>
      <c r="I56" s="163"/>
    </row>
    <row r="57" spans="1:9" ht="16" thickBot="1" x14ac:dyDescent="0.4">
      <c r="A57" s="428"/>
      <c r="B57" s="304" t="s">
        <v>372</v>
      </c>
      <c r="C57" s="305">
        <v>194481.7248137985</v>
      </c>
      <c r="D57" s="163"/>
      <c r="E57" s="163"/>
      <c r="F57" s="163"/>
      <c r="G57" s="163"/>
      <c r="H57" s="163"/>
      <c r="I57" s="163"/>
    </row>
    <row r="58" spans="1:9" ht="16" thickBot="1" x14ac:dyDescent="0.4">
      <c r="A58" s="429"/>
      <c r="B58" s="306" t="s">
        <v>373</v>
      </c>
      <c r="C58" s="307">
        <v>1942703.3163465306</v>
      </c>
      <c r="H58" s="296"/>
    </row>
  </sheetData>
  <mergeCells count="11">
    <mergeCell ref="A15:A17"/>
    <mergeCell ref="A18:A44"/>
    <mergeCell ref="A45:A46"/>
    <mergeCell ref="A50:C50"/>
    <mergeCell ref="A53:A58"/>
    <mergeCell ref="A13:A14"/>
    <mergeCell ref="A1:I1"/>
    <mergeCell ref="K1:L1"/>
    <mergeCell ref="A4:A6"/>
    <mergeCell ref="A7:A9"/>
    <mergeCell ref="A10:A12"/>
  </mergeCells>
  <pageMargins left="0.7" right="0.7" top="0.75" bottom="0.75" header="0.3" footer="0.3"/>
  <ignoredErrors>
    <ignoredError sqref="L10 L4:L8" formulaRange="1"/>
  </ignoredError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3939-1993-4241-BD97-E94A2E31EB7E}">
  <sheetPr>
    <tabColor theme="0"/>
  </sheetPr>
  <dimension ref="A1:S73"/>
  <sheetViews>
    <sheetView zoomScale="70" zoomScaleNormal="70" workbookViewId="0">
      <selection sqref="A1:F1"/>
    </sheetView>
  </sheetViews>
  <sheetFormatPr defaultRowHeight="15.5" x14ac:dyDescent="0.35"/>
  <cols>
    <col min="1" max="1" width="16.08984375" style="2" customWidth="1"/>
    <col min="2" max="2" width="44.26953125" style="3" bestFit="1" customWidth="1"/>
    <col min="3" max="3" width="5.453125" style="2" bestFit="1" customWidth="1"/>
    <col min="4" max="4" width="42.453125" style="2" bestFit="1" customWidth="1"/>
    <col min="5" max="5" width="15.453125" style="25" customWidth="1"/>
    <col min="6" max="6" width="15.453125" style="26" customWidth="1"/>
    <col min="7" max="7" width="5.453125" style="2" customWidth="1"/>
    <col min="8" max="9" width="17.6328125" style="2" customWidth="1"/>
    <col min="10" max="16384" width="8.7265625" style="2"/>
  </cols>
  <sheetData>
    <row r="1" spans="1:19" ht="35" customHeight="1" thickBot="1" x14ac:dyDescent="0.4">
      <c r="A1" s="392" t="s">
        <v>457</v>
      </c>
      <c r="B1" s="393"/>
      <c r="C1" s="393"/>
      <c r="D1" s="393"/>
      <c r="E1" s="393"/>
      <c r="F1" s="394"/>
    </row>
    <row r="2" spans="1:19" ht="16" thickBot="1" x14ac:dyDescent="0.4"/>
    <row r="3" spans="1:19" ht="16" thickBot="1" x14ac:dyDescent="0.4">
      <c r="A3" s="213" t="s">
        <v>47</v>
      </c>
      <c r="B3" s="214" t="s">
        <v>101</v>
      </c>
      <c r="C3" s="214" t="s">
        <v>64</v>
      </c>
      <c r="D3" s="214" t="s">
        <v>88</v>
      </c>
      <c r="E3" s="215" t="s">
        <v>403</v>
      </c>
      <c r="F3" s="216" t="s">
        <v>89</v>
      </c>
      <c r="H3" s="6" t="s">
        <v>167</v>
      </c>
      <c r="I3" s="27" t="s">
        <v>168</v>
      </c>
    </row>
    <row r="4" spans="1:19" ht="15.5" customHeight="1" thickBot="1" x14ac:dyDescent="0.4">
      <c r="A4" s="404" t="s">
        <v>44</v>
      </c>
      <c r="B4" s="407"/>
      <c r="C4" s="28">
        <v>57</v>
      </c>
      <c r="D4" s="29" t="s">
        <v>0</v>
      </c>
      <c r="E4" s="30">
        <v>1745</v>
      </c>
      <c r="F4" s="31">
        <v>1</v>
      </c>
    </row>
    <row r="5" spans="1:19" ht="15.5" customHeight="1" x14ac:dyDescent="0.35">
      <c r="A5" s="405"/>
      <c r="B5" s="407"/>
      <c r="C5" s="32">
        <v>53</v>
      </c>
      <c r="D5" s="33" t="s">
        <v>1</v>
      </c>
      <c r="E5" s="34">
        <v>2777</v>
      </c>
      <c r="F5" s="35">
        <v>1</v>
      </c>
      <c r="H5" s="395" t="s">
        <v>404</v>
      </c>
      <c r="I5" s="396"/>
      <c r="J5" s="396"/>
      <c r="K5" s="396"/>
      <c r="L5" s="396"/>
      <c r="M5" s="396"/>
      <c r="N5" s="396"/>
      <c r="O5" s="397"/>
      <c r="P5" s="139"/>
      <c r="Q5" s="139"/>
      <c r="R5" s="139"/>
      <c r="S5" s="139"/>
    </row>
    <row r="6" spans="1:19" ht="15.5" customHeight="1" x14ac:dyDescent="0.35">
      <c r="A6" s="405"/>
      <c r="B6" s="407"/>
      <c r="C6" s="32">
        <v>55</v>
      </c>
      <c r="D6" s="33" t="s">
        <v>2</v>
      </c>
      <c r="E6" s="34">
        <v>176</v>
      </c>
      <c r="F6" s="35">
        <v>1</v>
      </c>
      <c r="H6" s="398"/>
      <c r="I6" s="399"/>
      <c r="J6" s="399"/>
      <c r="K6" s="399"/>
      <c r="L6" s="399"/>
      <c r="M6" s="399"/>
      <c r="N6" s="399"/>
      <c r="O6" s="400"/>
      <c r="P6" s="139"/>
      <c r="Q6" s="139"/>
      <c r="R6" s="139"/>
      <c r="S6" s="139"/>
    </row>
    <row r="7" spans="1:19" ht="15.5" customHeight="1" x14ac:dyDescent="0.35">
      <c r="A7" s="405"/>
      <c r="B7" s="407"/>
      <c r="C7" s="32">
        <v>55</v>
      </c>
      <c r="D7" s="33" t="s">
        <v>3</v>
      </c>
      <c r="E7" s="34">
        <v>267</v>
      </c>
      <c r="F7" s="35">
        <v>1</v>
      </c>
      <c r="H7" s="398"/>
      <c r="I7" s="399"/>
      <c r="J7" s="399"/>
      <c r="K7" s="399"/>
      <c r="L7" s="399"/>
      <c r="M7" s="399"/>
      <c r="N7" s="399"/>
      <c r="O7" s="400"/>
      <c r="P7" s="139"/>
      <c r="Q7" s="139"/>
      <c r="R7" s="139"/>
      <c r="S7" s="139"/>
    </row>
    <row r="8" spans="1:19" ht="16" customHeight="1" thickBot="1" x14ac:dyDescent="0.4">
      <c r="A8" s="405"/>
      <c r="B8" s="407"/>
      <c r="C8" s="36">
        <v>54</v>
      </c>
      <c r="D8" s="37" t="s">
        <v>4</v>
      </c>
      <c r="E8" s="38">
        <v>407</v>
      </c>
      <c r="F8" s="39">
        <v>1</v>
      </c>
      <c r="H8" s="398"/>
      <c r="I8" s="399"/>
      <c r="J8" s="399"/>
      <c r="K8" s="399"/>
      <c r="L8" s="399"/>
      <c r="M8" s="399"/>
      <c r="N8" s="399"/>
      <c r="O8" s="400"/>
      <c r="P8" s="139"/>
      <c r="Q8" s="139"/>
      <c r="R8" s="139"/>
      <c r="S8" s="139"/>
    </row>
    <row r="9" spans="1:19" ht="15.5" customHeight="1" x14ac:dyDescent="0.35">
      <c r="A9" s="405"/>
      <c r="B9" s="378" t="s">
        <v>65</v>
      </c>
      <c r="C9" s="28">
        <v>32</v>
      </c>
      <c r="D9" s="29" t="s">
        <v>5</v>
      </c>
      <c r="E9" s="30">
        <v>630.9</v>
      </c>
      <c r="F9" s="31">
        <v>1</v>
      </c>
      <c r="H9" s="398"/>
      <c r="I9" s="399"/>
      <c r="J9" s="399"/>
      <c r="K9" s="399"/>
      <c r="L9" s="399"/>
      <c r="M9" s="399"/>
      <c r="N9" s="399"/>
      <c r="O9" s="400"/>
      <c r="P9" s="139"/>
      <c r="Q9" s="139"/>
      <c r="R9" s="139"/>
      <c r="S9" s="139"/>
    </row>
    <row r="10" spans="1:19" ht="16" customHeight="1" thickBot="1" x14ac:dyDescent="0.4">
      <c r="A10" s="406"/>
      <c r="B10" s="379"/>
      <c r="C10" s="36">
        <v>32</v>
      </c>
      <c r="D10" s="40" t="s">
        <v>6</v>
      </c>
      <c r="E10" s="41">
        <v>70.099999999999994</v>
      </c>
      <c r="F10" s="42">
        <v>1</v>
      </c>
      <c r="H10" s="398"/>
      <c r="I10" s="399"/>
      <c r="J10" s="399"/>
      <c r="K10" s="399"/>
      <c r="L10" s="399"/>
      <c r="M10" s="399"/>
      <c r="N10" s="399"/>
      <c r="O10" s="400"/>
      <c r="P10" s="139"/>
      <c r="Q10" s="139"/>
      <c r="R10" s="139"/>
      <c r="S10" s="139"/>
    </row>
    <row r="11" spans="1:19" ht="14.5" customHeight="1" x14ac:dyDescent="0.35">
      <c r="A11" s="383" t="s">
        <v>45</v>
      </c>
      <c r="B11" s="381" t="s">
        <v>75</v>
      </c>
      <c r="C11" s="51">
        <v>72</v>
      </c>
      <c r="D11" s="43" t="s">
        <v>7</v>
      </c>
      <c r="E11" s="30"/>
      <c r="F11" s="31"/>
      <c r="H11" s="398"/>
      <c r="I11" s="399"/>
      <c r="J11" s="399"/>
      <c r="K11" s="399"/>
      <c r="L11" s="399"/>
      <c r="M11" s="399"/>
      <c r="N11" s="399"/>
      <c r="O11" s="400"/>
      <c r="P11" s="139"/>
      <c r="Q11" s="139"/>
      <c r="R11" s="139"/>
      <c r="S11" s="139"/>
    </row>
    <row r="12" spans="1:19" ht="16" customHeight="1" thickBot="1" x14ac:dyDescent="0.4">
      <c r="A12" s="384"/>
      <c r="B12" s="382"/>
      <c r="C12" s="36">
        <v>76</v>
      </c>
      <c r="D12" s="44" t="s">
        <v>8</v>
      </c>
      <c r="E12" s="41"/>
      <c r="F12" s="42"/>
      <c r="H12" s="398"/>
      <c r="I12" s="399"/>
      <c r="J12" s="399"/>
      <c r="K12" s="399"/>
      <c r="L12" s="399"/>
      <c r="M12" s="399"/>
      <c r="N12" s="399"/>
      <c r="O12" s="400"/>
      <c r="P12" s="139"/>
      <c r="Q12" s="139"/>
      <c r="R12" s="139"/>
      <c r="S12" s="139"/>
    </row>
    <row r="13" spans="1:19" ht="15.5" customHeight="1" x14ac:dyDescent="0.35">
      <c r="A13" s="384"/>
      <c r="B13" s="380" t="s">
        <v>76</v>
      </c>
      <c r="C13" s="28">
        <v>72</v>
      </c>
      <c r="D13" s="43" t="s">
        <v>50</v>
      </c>
      <c r="E13" s="30">
        <v>617.58000000000004</v>
      </c>
      <c r="F13" s="31">
        <v>1</v>
      </c>
      <c r="H13" s="398"/>
      <c r="I13" s="399"/>
      <c r="J13" s="399"/>
      <c r="K13" s="399"/>
      <c r="L13" s="399"/>
      <c r="M13" s="399"/>
      <c r="N13" s="399"/>
      <c r="O13" s="400"/>
      <c r="P13" s="139"/>
      <c r="Q13" s="139"/>
      <c r="R13" s="139"/>
      <c r="S13" s="139"/>
    </row>
    <row r="14" spans="1:19" ht="15.5" customHeight="1" x14ac:dyDescent="0.35">
      <c r="A14" s="384"/>
      <c r="B14" s="381"/>
      <c r="C14" s="32">
        <v>61</v>
      </c>
      <c r="D14" s="45" t="s">
        <v>51</v>
      </c>
      <c r="E14" s="34">
        <v>328</v>
      </c>
      <c r="F14" s="35">
        <v>1</v>
      </c>
      <c r="H14" s="398"/>
      <c r="I14" s="399"/>
      <c r="J14" s="399"/>
      <c r="K14" s="399"/>
      <c r="L14" s="399"/>
      <c r="M14" s="399"/>
      <c r="N14" s="399"/>
      <c r="O14" s="400"/>
      <c r="P14" s="139"/>
      <c r="Q14" s="139"/>
      <c r="R14" s="139"/>
      <c r="S14" s="139"/>
    </row>
    <row r="15" spans="1:19" ht="15.5" customHeight="1" x14ac:dyDescent="0.35">
      <c r="A15" s="384"/>
      <c r="B15" s="381"/>
      <c r="C15" s="32">
        <v>63</v>
      </c>
      <c r="D15" s="45" t="s">
        <v>144</v>
      </c>
      <c r="E15" s="34">
        <v>506</v>
      </c>
      <c r="F15" s="35">
        <v>1</v>
      </c>
      <c r="H15" s="398"/>
      <c r="I15" s="399"/>
      <c r="J15" s="399"/>
      <c r="K15" s="399"/>
      <c r="L15" s="399"/>
      <c r="M15" s="399"/>
      <c r="N15" s="399"/>
      <c r="O15" s="400"/>
      <c r="P15" s="139"/>
      <c r="Q15" s="139"/>
      <c r="R15" s="139"/>
      <c r="S15" s="139"/>
    </row>
    <row r="16" spans="1:19" ht="15.5" customHeight="1" x14ac:dyDescent="0.35">
      <c r="A16" s="384"/>
      <c r="B16" s="381"/>
      <c r="C16" s="32">
        <v>61</v>
      </c>
      <c r="D16" s="45" t="s">
        <v>52</v>
      </c>
      <c r="E16" s="34">
        <v>218</v>
      </c>
      <c r="F16" s="35">
        <v>1</v>
      </c>
      <c r="H16" s="398"/>
      <c r="I16" s="399"/>
      <c r="J16" s="399"/>
      <c r="K16" s="399"/>
      <c r="L16" s="399"/>
      <c r="M16" s="399"/>
      <c r="N16" s="399"/>
      <c r="O16" s="400"/>
      <c r="P16" s="140"/>
      <c r="Q16" s="140"/>
      <c r="R16" s="140"/>
      <c r="S16" s="140"/>
    </row>
    <row r="17" spans="1:19" ht="15.5" customHeight="1" x14ac:dyDescent="0.35">
      <c r="A17" s="384"/>
      <c r="B17" s="381"/>
      <c r="C17" s="32"/>
      <c r="D17" s="45" t="s">
        <v>140</v>
      </c>
      <c r="E17" s="34">
        <v>90</v>
      </c>
      <c r="F17" s="35">
        <v>1</v>
      </c>
      <c r="H17" s="398"/>
      <c r="I17" s="399"/>
      <c r="J17" s="399"/>
      <c r="K17" s="399"/>
      <c r="L17" s="399"/>
      <c r="M17" s="399"/>
      <c r="N17" s="399"/>
      <c r="O17" s="400"/>
      <c r="P17" s="140"/>
      <c r="Q17" s="140"/>
      <c r="R17" s="140"/>
      <c r="S17" s="140"/>
    </row>
    <row r="18" spans="1:19" ht="15.5" customHeight="1" thickBot="1" x14ac:dyDescent="0.4">
      <c r="A18" s="384"/>
      <c r="B18" s="381"/>
      <c r="C18" s="32">
        <v>76</v>
      </c>
      <c r="D18" s="45" t="s">
        <v>8</v>
      </c>
      <c r="E18" s="34">
        <v>18.712</v>
      </c>
      <c r="F18" s="35">
        <v>1</v>
      </c>
      <c r="H18" s="401"/>
      <c r="I18" s="402"/>
      <c r="J18" s="402"/>
      <c r="K18" s="402"/>
      <c r="L18" s="402"/>
      <c r="M18" s="402"/>
      <c r="N18" s="402"/>
      <c r="O18" s="403"/>
      <c r="P18" s="140"/>
      <c r="Q18" s="140"/>
      <c r="R18" s="140"/>
      <c r="S18" s="140"/>
    </row>
    <row r="19" spans="1:19" ht="15.5" customHeight="1" x14ac:dyDescent="0.35">
      <c r="A19" s="384"/>
      <c r="B19" s="381"/>
      <c r="C19" s="32"/>
      <c r="D19" s="45" t="s">
        <v>53</v>
      </c>
      <c r="E19" s="34">
        <v>3000</v>
      </c>
      <c r="F19" s="35">
        <v>1</v>
      </c>
      <c r="H19" s="139"/>
      <c r="I19" s="139"/>
      <c r="J19" s="139"/>
      <c r="K19" s="139"/>
      <c r="L19" s="139"/>
      <c r="M19" s="139"/>
      <c r="N19" s="139"/>
      <c r="O19" s="139"/>
      <c r="P19" s="140"/>
      <c r="Q19" s="140"/>
      <c r="R19" s="140"/>
      <c r="S19" s="140"/>
    </row>
    <row r="20" spans="1:19" ht="15.5" customHeight="1" x14ac:dyDescent="0.35">
      <c r="A20" s="384"/>
      <c r="B20" s="381"/>
      <c r="C20" s="32"/>
      <c r="D20" s="45" t="s">
        <v>54</v>
      </c>
      <c r="E20" s="34">
        <v>379</v>
      </c>
      <c r="F20" s="35">
        <v>1</v>
      </c>
      <c r="H20" s="139"/>
      <c r="I20" s="139"/>
      <c r="J20" s="139"/>
      <c r="K20" s="139"/>
      <c r="L20" s="139"/>
      <c r="M20" s="139"/>
      <c r="N20" s="139"/>
      <c r="O20" s="139"/>
      <c r="P20" s="140"/>
      <c r="Q20" s="140"/>
      <c r="R20" s="140"/>
      <c r="S20" s="140"/>
    </row>
    <row r="21" spans="1:19" ht="15.5" customHeight="1" x14ac:dyDescent="0.35">
      <c r="A21" s="384"/>
      <c r="B21" s="381"/>
      <c r="C21" s="32">
        <v>85</v>
      </c>
      <c r="D21" s="45" t="s">
        <v>55</v>
      </c>
      <c r="E21" s="34"/>
      <c r="F21" s="35"/>
      <c r="H21" s="139"/>
      <c r="I21" s="139"/>
      <c r="J21" s="139"/>
      <c r="K21" s="139"/>
      <c r="L21" s="139"/>
      <c r="M21" s="139"/>
      <c r="N21" s="139"/>
      <c r="O21" s="139"/>
      <c r="P21" s="140"/>
      <c r="Q21" s="140"/>
      <c r="R21" s="140"/>
      <c r="S21" s="140"/>
    </row>
    <row r="22" spans="1:19" ht="16" customHeight="1" thickBot="1" x14ac:dyDescent="0.4">
      <c r="A22" s="385"/>
      <c r="B22" s="382"/>
      <c r="C22" s="36"/>
      <c r="D22" s="44" t="s">
        <v>56</v>
      </c>
      <c r="E22" s="41"/>
      <c r="F22" s="42"/>
      <c r="H22" s="140"/>
      <c r="I22" s="140"/>
      <c r="J22" s="140"/>
      <c r="K22" s="140"/>
      <c r="L22" s="140"/>
      <c r="M22" s="140"/>
      <c r="N22" s="140"/>
      <c r="O22" s="140"/>
      <c r="P22" s="140"/>
      <c r="Q22" s="140"/>
      <c r="R22" s="140"/>
      <c r="S22" s="140"/>
    </row>
    <row r="23" spans="1:19" ht="14.5" customHeight="1" thickBot="1" x14ac:dyDescent="0.4">
      <c r="A23" s="383" t="s">
        <v>143</v>
      </c>
      <c r="B23" s="46" t="s">
        <v>9</v>
      </c>
      <c r="C23" s="47">
        <v>49</v>
      </c>
      <c r="D23" s="48" t="s">
        <v>9</v>
      </c>
      <c r="E23" s="49">
        <v>177</v>
      </c>
      <c r="F23" s="50">
        <v>1</v>
      </c>
      <c r="H23" s="140"/>
      <c r="I23" s="140"/>
      <c r="J23" s="140"/>
      <c r="K23" s="140"/>
      <c r="L23" s="140"/>
      <c r="M23" s="140"/>
      <c r="N23" s="140"/>
      <c r="O23" s="140"/>
      <c r="P23" s="140"/>
      <c r="Q23" s="140"/>
      <c r="R23" s="140"/>
      <c r="S23" s="140"/>
    </row>
    <row r="24" spans="1:19" ht="15.5" customHeight="1" x14ac:dyDescent="0.35">
      <c r="A24" s="384"/>
      <c r="B24" s="389" t="s">
        <v>67</v>
      </c>
      <c r="C24" s="28">
        <v>29</v>
      </c>
      <c r="D24" s="43" t="s">
        <v>10</v>
      </c>
      <c r="E24" s="30"/>
      <c r="F24" s="31"/>
      <c r="H24" s="140"/>
      <c r="I24" s="140"/>
      <c r="J24" s="140"/>
      <c r="K24" s="140"/>
      <c r="L24" s="140"/>
      <c r="M24" s="140"/>
      <c r="N24" s="140"/>
      <c r="O24" s="140"/>
      <c r="P24" s="140"/>
      <c r="Q24" s="140"/>
      <c r="R24" s="140"/>
      <c r="S24" s="140"/>
    </row>
    <row r="25" spans="1:19" ht="16" customHeight="1" thickBot="1" x14ac:dyDescent="0.4">
      <c r="A25" s="384"/>
      <c r="B25" s="390"/>
      <c r="C25" s="36">
        <v>29</v>
      </c>
      <c r="D25" s="44" t="s">
        <v>11</v>
      </c>
      <c r="E25" s="41"/>
      <c r="F25" s="42"/>
      <c r="H25" s="140"/>
      <c r="I25" s="140"/>
      <c r="J25" s="140"/>
      <c r="K25" s="140"/>
      <c r="L25" s="140"/>
      <c r="M25" s="140"/>
      <c r="N25" s="140"/>
      <c r="O25" s="140"/>
      <c r="P25" s="140"/>
      <c r="Q25" s="140"/>
      <c r="R25" s="140"/>
      <c r="S25" s="140"/>
    </row>
    <row r="26" spans="1:19" x14ac:dyDescent="0.35">
      <c r="A26" s="384"/>
      <c r="B26" s="391" t="s">
        <v>97</v>
      </c>
      <c r="C26" s="51">
        <v>28</v>
      </c>
      <c r="D26" s="52" t="s">
        <v>12</v>
      </c>
      <c r="E26" s="53">
        <v>8.6509999999999998</v>
      </c>
      <c r="F26" s="54">
        <v>1</v>
      </c>
    </row>
    <row r="27" spans="1:19" ht="16" thickBot="1" x14ac:dyDescent="0.4">
      <c r="A27" s="384"/>
      <c r="B27" s="391"/>
      <c r="C27" s="55">
        <v>28</v>
      </c>
      <c r="D27" s="56" t="s">
        <v>13</v>
      </c>
      <c r="E27" s="38">
        <v>77.8626</v>
      </c>
      <c r="F27" s="39">
        <v>1</v>
      </c>
    </row>
    <row r="28" spans="1:19" ht="16" thickBot="1" x14ac:dyDescent="0.4">
      <c r="A28" s="384"/>
      <c r="B28" s="57" t="s">
        <v>46</v>
      </c>
      <c r="C28" s="58">
        <v>21</v>
      </c>
      <c r="D28" s="59" t="s">
        <v>66</v>
      </c>
      <c r="E28" s="60">
        <v>400</v>
      </c>
      <c r="F28" s="61">
        <v>1</v>
      </c>
    </row>
    <row r="29" spans="1:19" ht="14.5" customHeight="1" x14ac:dyDescent="0.35">
      <c r="A29" s="384"/>
      <c r="B29" s="391" t="s">
        <v>68</v>
      </c>
      <c r="C29" s="51">
        <v>30</v>
      </c>
      <c r="D29" s="52" t="s">
        <v>14</v>
      </c>
      <c r="E29" s="53">
        <v>70</v>
      </c>
      <c r="F29" s="54">
        <v>1</v>
      </c>
    </row>
    <row r="30" spans="1:19" ht="16" thickBot="1" x14ac:dyDescent="0.4">
      <c r="A30" s="384"/>
      <c r="B30" s="391"/>
      <c r="C30" s="55">
        <v>30</v>
      </c>
      <c r="D30" s="56" t="s">
        <v>15</v>
      </c>
      <c r="E30" s="38">
        <v>30</v>
      </c>
      <c r="F30" s="39">
        <v>1</v>
      </c>
    </row>
    <row r="31" spans="1:19" ht="16" thickBot="1" x14ac:dyDescent="0.4">
      <c r="A31" s="384"/>
      <c r="B31" s="57" t="s">
        <v>69</v>
      </c>
      <c r="C31" s="58">
        <v>26</v>
      </c>
      <c r="D31" s="59" t="s">
        <v>16</v>
      </c>
      <c r="E31" s="60">
        <v>29.23</v>
      </c>
      <c r="F31" s="61">
        <v>1</v>
      </c>
    </row>
    <row r="32" spans="1:19" ht="16" thickBot="1" x14ac:dyDescent="0.4">
      <c r="A32" s="384"/>
      <c r="B32" s="62" t="s">
        <v>70</v>
      </c>
      <c r="C32" s="63">
        <v>27</v>
      </c>
      <c r="D32" s="64" t="s">
        <v>17</v>
      </c>
      <c r="E32" s="65">
        <v>344</v>
      </c>
      <c r="F32" s="66">
        <v>1</v>
      </c>
    </row>
    <row r="33" spans="1:6" ht="16" thickBot="1" x14ac:dyDescent="0.4">
      <c r="A33" s="384"/>
      <c r="B33" s="57" t="s">
        <v>71</v>
      </c>
      <c r="C33" s="58">
        <v>25</v>
      </c>
      <c r="D33" s="59" t="s">
        <v>92</v>
      </c>
      <c r="E33" s="60">
        <v>97.796999999999997</v>
      </c>
      <c r="F33" s="61">
        <v>1</v>
      </c>
    </row>
    <row r="34" spans="1:6" ht="16" thickBot="1" x14ac:dyDescent="0.4">
      <c r="A34" s="384"/>
      <c r="B34" s="62" t="s">
        <v>72</v>
      </c>
      <c r="C34" s="63">
        <v>22</v>
      </c>
      <c r="D34" s="64" t="s">
        <v>18</v>
      </c>
      <c r="E34" s="65">
        <v>25.38</v>
      </c>
      <c r="F34" s="66">
        <v>1</v>
      </c>
    </row>
    <row r="35" spans="1:6" x14ac:dyDescent="0.35">
      <c r="A35" s="384"/>
      <c r="B35" s="389" t="s">
        <v>73</v>
      </c>
      <c r="C35" s="28">
        <v>34</v>
      </c>
      <c r="D35" s="43" t="s">
        <v>141</v>
      </c>
      <c r="E35" s="30">
        <v>43.2</v>
      </c>
      <c r="F35" s="31">
        <v>1</v>
      </c>
    </row>
    <row r="36" spans="1:6" x14ac:dyDescent="0.35">
      <c r="A36" s="384"/>
      <c r="B36" s="391"/>
      <c r="C36" s="32">
        <v>34</v>
      </c>
      <c r="D36" s="45" t="s">
        <v>19</v>
      </c>
      <c r="E36" s="34">
        <v>3.16</v>
      </c>
      <c r="F36" s="35">
        <v>1</v>
      </c>
    </row>
    <row r="37" spans="1:6" x14ac:dyDescent="0.35">
      <c r="A37" s="384"/>
      <c r="B37" s="391"/>
      <c r="C37" s="32">
        <v>34</v>
      </c>
      <c r="D37" s="45" t="s">
        <v>20</v>
      </c>
      <c r="E37" s="34">
        <v>56.896000000000001</v>
      </c>
      <c r="F37" s="35">
        <v>1</v>
      </c>
    </row>
    <row r="38" spans="1:6" x14ac:dyDescent="0.35">
      <c r="A38" s="384"/>
      <c r="B38" s="391"/>
      <c r="C38" s="32">
        <v>34</v>
      </c>
      <c r="D38" s="45" t="s">
        <v>21</v>
      </c>
      <c r="E38" s="34">
        <v>6.3179999999999996</v>
      </c>
      <c r="F38" s="35">
        <v>1</v>
      </c>
    </row>
    <row r="39" spans="1:6" x14ac:dyDescent="0.35">
      <c r="A39" s="384"/>
      <c r="B39" s="391"/>
      <c r="C39" s="32">
        <v>34</v>
      </c>
      <c r="D39" s="45" t="s">
        <v>22</v>
      </c>
      <c r="E39" s="34">
        <v>2.633</v>
      </c>
      <c r="F39" s="35">
        <v>1</v>
      </c>
    </row>
    <row r="40" spans="1:6" x14ac:dyDescent="0.35">
      <c r="A40" s="384"/>
      <c r="B40" s="391"/>
      <c r="C40" s="32">
        <v>34</v>
      </c>
      <c r="D40" s="45" t="s">
        <v>142</v>
      </c>
      <c r="E40" s="34">
        <v>23.17</v>
      </c>
      <c r="F40" s="35">
        <v>1</v>
      </c>
    </row>
    <row r="41" spans="1:6" x14ac:dyDescent="0.35">
      <c r="A41" s="384"/>
      <c r="B41" s="391"/>
      <c r="C41" s="32">
        <v>34</v>
      </c>
      <c r="D41" s="45" t="s">
        <v>23</v>
      </c>
      <c r="E41" s="34">
        <v>3.157</v>
      </c>
      <c r="F41" s="35">
        <v>1</v>
      </c>
    </row>
    <row r="42" spans="1:6" x14ac:dyDescent="0.35">
      <c r="A42" s="384"/>
      <c r="B42" s="391"/>
      <c r="C42" s="32">
        <v>34</v>
      </c>
      <c r="D42" s="45" t="s">
        <v>24</v>
      </c>
      <c r="E42" s="34">
        <v>48.459999999999994</v>
      </c>
      <c r="F42" s="35">
        <v>1</v>
      </c>
    </row>
    <row r="43" spans="1:6" x14ac:dyDescent="0.35">
      <c r="A43" s="384"/>
      <c r="B43" s="391"/>
      <c r="C43" s="32">
        <v>34</v>
      </c>
      <c r="D43" s="45" t="s">
        <v>25</v>
      </c>
      <c r="E43" s="34">
        <v>1.05</v>
      </c>
      <c r="F43" s="35">
        <v>1</v>
      </c>
    </row>
    <row r="44" spans="1:6" x14ac:dyDescent="0.35">
      <c r="A44" s="384"/>
      <c r="B44" s="391"/>
      <c r="C44" s="32">
        <v>34</v>
      </c>
      <c r="D44" s="45" t="s">
        <v>26</v>
      </c>
      <c r="E44" s="34">
        <v>42.588000000000001</v>
      </c>
      <c r="F44" s="35">
        <v>1</v>
      </c>
    </row>
    <row r="45" spans="1:6" x14ac:dyDescent="0.35">
      <c r="A45" s="384"/>
      <c r="B45" s="391"/>
      <c r="C45" s="32">
        <v>34</v>
      </c>
      <c r="D45" s="45" t="s">
        <v>27</v>
      </c>
      <c r="E45" s="34">
        <v>17188</v>
      </c>
      <c r="F45" s="35">
        <v>1</v>
      </c>
    </row>
    <row r="46" spans="1:6" ht="16" thickBot="1" x14ac:dyDescent="0.4">
      <c r="A46" s="384"/>
      <c r="B46" s="390"/>
      <c r="C46" s="36">
        <v>34</v>
      </c>
      <c r="D46" s="44" t="s">
        <v>28</v>
      </c>
      <c r="E46" s="41">
        <v>17188</v>
      </c>
      <c r="F46" s="42">
        <v>1</v>
      </c>
    </row>
    <row r="47" spans="1:6" x14ac:dyDescent="0.35">
      <c r="A47" s="384"/>
      <c r="B47" s="391" t="s">
        <v>74</v>
      </c>
      <c r="C47" s="51">
        <v>23</v>
      </c>
      <c r="D47" s="52" t="s">
        <v>29</v>
      </c>
      <c r="E47" s="53">
        <v>9.7880000000000003</v>
      </c>
      <c r="F47" s="54">
        <v>1</v>
      </c>
    </row>
    <row r="48" spans="1:6" x14ac:dyDescent="0.35">
      <c r="A48" s="384"/>
      <c r="B48" s="391"/>
      <c r="C48" s="32">
        <v>23</v>
      </c>
      <c r="D48" s="45" t="s">
        <v>30</v>
      </c>
      <c r="E48" s="34">
        <v>28.39</v>
      </c>
      <c r="F48" s="35">
        <v>1</v>
      </c>
    </row>
    <row r="49" spans="1:6" x14ac:dyDescent="0.35">
      <c r="A49" s="384"/>
      <c r="B49" s="391"/>
      <c r="C49" s="32">
        <v>23</v>
      </c>
      <c r="D49" s="45" t="s">
        <v>31</v>
      </c>
      <c r="E49" s="34">
        <v>28.39</v>
      </c>
      <c r="F49" s="35">
        <v>1</v>
      </c>
    </row>
    <row r="50" spans="1:6" x14ac:dyDescent="0.35">
      <c r="A50" s="384"/>
      <c r="B50" s="391"/>
      <c r="C50" s="32">
        <v>23</v>
      </c>
      <c r="D50" s="45" t="s">
        <v>32</v>
      </c>
      <c r="E50" s="34">
        <v>5.8800000000000008</v>
      </c>
      <c r="F50" s="35">
        <v>1</v>
      </c>
    </row>
    <row r="51" spans="1:6" x14ac:dyDescent="0.35">
      <c r="A51" s="384"/>
      <c r="B51" s="391"/>
      <c r="C51" s="32">
        <v>23</v>
      </c>
      <c r="D51" s="45" t="s">
        <v>33</v>
      </c>
      <c r="E51" s="34">
        <v>9.7899999999999991</v>
      </c>
      <c r="F51" s="35">
        <v>1</v>
      </c>
    </row>
    <row r="52" spans="1:6" x14ac:dyDescent="0.35">
      <c r="A52" s="384"/>
      <c r="B52" s="391"/>
      <c r="C52" s="32">
        <v>23</v>
      </c>
      <c r="D52" s="45" t="s">
        <v>34</v>
      </c>
      <c r="E52" s="34">
        <v>0.98</v>
      </c>
      <c r="F52" s="35">
        <v>1</v>
      </c>
    </row>
    <row r="53" spans="1:6" ht="16" thickBot="1" x14ac:dyDescent="0.4">
      <c r="A53" s="384"/>
      <c r="B53" s="391"/>
      <c r="C53" s="55">
        <v>23</v>
      </c>
      <c r="D53" s="56" t="s">
        <v>35</v>
      </c>
      <c r="E53" s="38">
        <v>10.77</v>
      </c>
      <c r="F53" s="39">
        <v>1</v>
      </c>
    </row>
    <row r="54" spans="1:6" x14ac:dyDescent="0.35">
      <c r="A54" s="384"/>
      <c r="B54" s="380" t="s">
        <v>77</v>
      </c>
      <c r="C54" s="28">
        <v>24</v>
      </c>
      <c r="D54" s="43" t="s">
        <v>36</v>
      </c>
      <c r="E54" s="30"/>
      <c r="F54" s="31"/>
    </row>
    <row r="55" spans="1:6" ht="16" thickBot="1" x14ac:dyDescent="0.4">
      <c r="A55" s="384"/>
      <c r="B55" s="382"/>
      <c r="C55" s="36">
        <v>24</v>
      </c>
      <c r="D55" s="44" t="s">
        <v>37</v>
      </c>
      <c r="E55" s="41"/>
      <c r="F55" s="42"/>
    </row>
    <row r="56" spans="1:6" ht="15.5" customHeight="1" x14ac:dyDescent="0.35">
      <c r="A56" s="384"/>
      <c r="B56" s="386" t="s">
        <v>78</v>
      </c>
      <c r="C56" s="67">
        <v>24</v>
      </c>
      <c r="D56" s="52" t="s">
        <v>57</v>
      </c>
      <c r="E56" s="53">
        <v>905</v>
      </c>
      <c r="F56" s="54">
        <v>1</v>
      </c>
    </row>
    <row r="57" spans="1:6" x14ac:dyDescent="0.35">
      <c r="A57" s="384"/>
      <c r="B57" s="387"/>
      <c r="C57" s="22">
        <v>24</v>
      </c>
      <c r="D57" s="45" t="s">
        <v>58</v>
      </c>
      <c r="E57" s="34">
        <v>134</v>
      </c>
      <c r="F57" s="35">
        <v>1</v>
      </c>
    </row>
    <row r="58" spans="1:6" x14ac:dyDescent="0.35">
      <c r="A58" s="384"/>
      <c r="B58" s="387"/>
      <c r="C58" s="22">
        <v>24</v>
      </c>
      <c r="D58" s="45" t="s">
        <v>59</v>
      </c>
      <c r="E58" s="34">
        <v>112</v>
      </c>
      <c r="F58" s="35">
        <v>1</v>
      </c>
    </row>
    <row r="59" spans="1:6" x14ac:dyDescent="0.35">
      <c r="A59" s="384"/>
      <c r="B59" s="387"/>
      <c r="C59" s="22">
        <v>24</v>
      </c>
      <c r="D59" s="45" t="s">
        <v>60</v>
      </c>
      <c r="E59" s="34">
        <v>90</v>
      </c>
      <c r="F59" s="35">
        <v>1</v>
      </c>
    </row>
    <row r="60" spans="1:6" x14ac:dyDescent="0.35">
      <c r="A60" s="384"/>
      <c r="B60" s="387"/>
      <c r="C60" s="22">
        <v>24</v>
      </c>
      <c r="D60" s="45" t="s">
        <v>61</v>
      </c>
      <c r="E60" s="34"/>
      <c r="F60" s="35"/>
    </row>
    <row r="61" spans="1:6" x14ac:dyDescent="0.35">
      <c r="A61" s="384"/>
      <c r="B61" s="387"/>
      <c r="C61" s="22">
        <v>24</v>
      </c>
      <c r="D61" s="45" t="s">
        <v>62</v>
      </c>
      <c r="E61" s="34">
        <v>252</v>
      </c>
      <c r="F61" s="35">
        <v>1</v>
      </c>
    </row>
    <row r="62" spans="1:6" ht="16" thickBot="1" x14ac:dyDescent="0.4">
      <c r="A62" s="385"/>
      <c r="B62" s="388"/>
      <c r="C62" s="68">
        <v>24</v>
      </c>
      <c r="D62" s="56" t="s">
        <v>63</v>
      </c>
      <c r="E62" s="38">
        <v>123</v>
      </c>
      <c r="F62" s="39">
        <v>1</v>
      </c>
    </row>
    <row r="63" spans="1:6" ht="16" customHeight="1" thickBot="1" x14ac:dyDescent="0.4">
      <c r="A63" s="375" t="s">
        <v>49</v>
      </c>
      <c r="B63" s="69" t="s">
        <v>79</v>
      </c>
      <c r="C63" s="58">
        <v>25</v>
      </c>
      <c r="D63" s="59" t="s">
        <v>38</v>
      </c>
      <c r="E63" s="60">
        <v>147.57</v>
      </c>
      <c r="F63" s="61">
        <v>1</v>
      </c>
    </row>
    <row r="64" spans="1:6" ht="16" thickBot="1" x14ac:dyDescent="0.4">
      <c r="A64" s="376"/>
      <c r="B64" s="70" t="s">
        <v>80</v>
      </c>
      <c r="C64" s="63">
        <v>25</v>
      </c>
      <c r="D64" s="64" t="s">
        <v>96</v>
      </c>
      <c r="E64" s="65">
        <v>63.173999999999999</v>
      </c>
      <c r="F64" s="66">
        <v>1</v>
      </c>
    </row>
    <row r="65" spans="1:9" ht="16" thickBot="1" x14ac:dyDescent="0.4">
      <c r="A65" s="376"/>
      <c r="B65" s="69" t="s">
        <v>81</v>
      </c>
      <c r="C65" s="58">
        <v>25</v>
      </c>
      <c r="D65" s="59" t="s">
        <v>39</v>
      </c>
      <c r="E65" s="60">
        <v>122.619</v>
      </c>
      <c r="F65" s="61">
        <v>1</v>
      </c>
    </row>
    <row r="66" spans="1:9" ht="16" thickBot="1" x14ac:dyDescent="0.4">
      <c r="A66" s="376"/>
      <c r="B66" s="70" t="s">
        <v>82</v>
      </c>
      <c r="C66" s="71">
        <v>25</v>
      </c>
      <c r="D66" s="64" t="s">
        <v>40</v>
      </c>
      <c r="E66" s="65">
        <v>664.59400000000005</v>
      </c>
      <c r="F66" s="66">
        <v>1</v>
      </c>
    </row>
    <row r="67" spans="1:9" ht="16" thickBot="1" x14ac:dyDescent="0.4">
      <c r="A67" s="376"/>
      <c r="B67" s="69" t="s">
        <v>83</v>
      </c>
      <c r="C67" s="72">
        <v>35</v>
      </c>
      <c r="D67" s="59" t="s">
        <v>48</v>
      </c>
      <c r="E67" s="60">
        <v>28.640999999999998</v>
      </c>
      <c r="F67" s="61">
        <v>1</v>
      </c>
    </row>
    <row r="68" spans="1:9" ht="16" thickBot="1" x14ac:dyDescent="0.4">
      <c r="A68" s="376"/>
      <c r="B68" s="70" t="s">
        <v>84</v>
      </c>
      <c r="C68" s="71">
        <v>33</v>
      </c>
      <c r="D68" s="64" t="s">
        <v>41</v>
      </c>
      <c r="E68" s="65">
        <v>90.3</v>
      </c>
      <c r="F68" s="66">
        <v>1</v>
      </c>
    </row>
    <row r="69" spans="1:9" ht="16" thickBot="1" x14ac:dyDescent="0.4">
      <c r="A69" s="376"/>
      <c r="B69" s="69" t="s">
        <v>85</v>
      </c>
      <c r="C69" s="72">
        <v>38</v>
      </c>
      <c r="D69" s="59" t="s">
        <v>42</v>
      </c>
      <c r="E69" s="60">
        <v>11.055</v>
      </c>
      <c r="F69" s="61">
        <v>1</v>
      </c>
    </row>
    <row r="70" spans="1:9" ht="16" thickBot="1" x14ac:dyDescent="0.4">
      <c r="A70" s="377"/>
      <c r="B70" s="73" t="s">
        <v>86</v>
      </c>
      <c r="C70" s="74">
        <v>25</v>
      </c>
      <c r="D70" s="75" t="s">
        <v>43</v>
      </c>
      <c r="E70" s="76">
        <v>380</v>
      </c>
      <c r="F70" s="77">
        <v>1</v>
      </c>
    </row>
    <row r="72" spans="1:9" x14ac:dyDescent="0.35">
      <c r="I72" s="2" t="s">
        <v>168</v>
      </c>
    </row>
    <row r="73" spans="1:9" x14ac:dyDescent="0.35">
      <c r="I73" s="2" t="s">
        <v>169</v>
      </c>
    </row>
  </sheetData>
  <mergeCells count="17">
    <mergeCell ref="A1:F1"/>
    <mergeCell ref="H5:O18"/>
    <mergeCell ref="A4:A10"/>
    <mergeCell ref="B4:B8"/>
    <mergeCell ref="A63:A70"/>
    <mergeCell ref="B9:B10"/>
    <mergeCell ref="B13:B22"/>
    <mergeCell ref="B11:B12"/>
    <mergeCell ref="A11:A22"/>
    <mergeCell ref="B56:B62"/>
    <mergeCell ref="A23:A62"/>
    <mergeCell ref="B24:B25"/>
    <mergeCell ref="B26:B27"/>
    <mergeCell ref="B29:B30"/>
    <mergeCell ref="B35:B46"/>
    <mergeCell ref="B47:B53"/>
    <mergeCell ref="B54:B55"/>
  </mergeCells>
  <dataValidations count="1">
    <dataValidation type="list" allowBlank="1" showInputMessage="1" showErrorMessage="1" sqref="I3" xr:uid="{81B3DA62-C57D-4417-B484-15ED9939FC62}">
      <formula1>$I$72:$I$73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D27C9C3A-58E4-40F3-9F7F-EC07D73026B9}">
            <xm:f>'General Input'!$B$4="Hybrid"</xm:f>
            <x14:dxf>
              <fill>
                <patternFill>
                  <bgColor theme="0" tint="-0.24994659260841701"/>
                </patternFill>
              </fill>
            </x14:dxf>
          </x14:cfRule>
          <xm:sqref>C11:F12 C54:F55</xm:sqref>
        </x14:conditionalFormatting>
        <x14:conditionalFormatting xmlns:xm="http://schemas.microsoft.com/office/excel/2006/main">
          <x14:cfRule type="expression" priority="2" id="{E806FC49-C7E8-48C0-B713-CF3A936051D0}">
            <xm:f>'General Input'!$B$4="Traditional"</xm:f>
            <x14:dxf>
              <fill>
                <patternFill>
                  <bgColor theme="0" tint="-0.24994659260841701"/>
                </patternFill>
              </fill>
            </x14:dxf>
          </x14:cfRule>
          <xm:sqref>C13:F22 C56:F62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E5A9C-76D4-4400-B08D-56125CA56734}">
  <sheetPr>
    <tabColor theme="0"/>
  </sheetPr>
  <dimension ref="A1:O73"/>
  <sheetViews>
    <sheetView zoomScale="70" zoomScaleNormal="70" workbookViewId="0">
      <selection sqref="A1:F1"/>
    </sheetView>
  </sheetViews>
  <sheetFormatPr defaultRowHeight="15.5" x14ac:dyDescent="0.35"/>
  <cols>
    <col min="1" max="1" width="16.08984375" style="2" customWidth="1"/>
    <col min="2" max="2" width="44.26953125" style="3" bestFit="1" customWidth="1"/>
    <col min="3" max="3" width="5.453125" style="2" bestFit="1" customWidth="1"/>
    <col min="4" max="4" width="42.453125" style="2" bestFit="1" customWidth="1"/>
    <col min="5" max="5" width="15.453125" style="78" customWidth="1"/>
    <col min="6" max="6" width="15.453125" style="25" customWidth="1"/>
    <col min="7" max="7" width="5.54296875" style="2" customWidth="1"/>
    <col min="8" max="8" width="21.08984375" style="2" customWidth="1"/>
    <col min="9" max="9" width="20.90625" style="2" customWidth="1"/>
    <col min="10" max="11" width="8.7265625" style="2"/>
    <col min="12" max="12" width="9.08984375" style="79" bestFit="1" customWidth="1"/>
    <col min="13" max="16384" width="8.7265625" style="2"/>
  </cols>
  <sheetData>
    <row r="1" spans="1:15" ht="35.5" customHeight="1" thickBot="1" x14ac:dyDescent="0.4">
      <c r="A1" s="392" t="s">
        <v>458</v>
      </c>
      <c r="B1" s="393"/>
      <c r="C1" s="393"/>
      <c r="D1" s="393"/>
      <c r="E1" s="393"/>
      <c r="F1" s="394"/>
    </row>
    <row r="2" spans="1:15" ht="16" thickBot="1" x14ac:dyDescent="0.4"/>
    <row r="3" spans="1:15" ht="16" thickBot="1" x14ac:dyDescent="0.4">
      <c r="A3" s="213" t="s">
        <v>47</v>
      </c>
      <c r="B3" s="214" t="s">
        <v>101</v>
      </c>
      <c r="C3" s="214" t="s">
        <v>64</v>
      </c>
      <c r="D3" s="213" t="s">
        <v>88</v>
      </c>
      <c r="E3" s="217" t="s">
        <v>375</v>
      </c>
      <c r="F3" s="218" t="s">
        <v>376</v>
      </c>
      <c r="H3" s="6" t="s">
        <v>377</v>
      </c>
      <c r="I3" s="27" t="s">
        <v>378</v>
      </c>
    </row>
    <row r="4" spans="1:15" ht="15.5" customHeight="1" thickBot="1" x14ac:dyDescent="0.4">
      <c r="A4" s="404" t="s">
        <v>44</v>
      </c>
      <c r="B4" s="407"/>
      <c r="C4" s="28">
        <v>57</v>
      </c>
      <c r="D4" s="29" t="s">
        <v>0</v>
      </c>
      <c r="E4" s="142"/>
      <c r="F4" s="145"/>
    </row>
    <row r="5" spans="1:15" ht="15.5" customHeight="1" x14ac:dyDescent="0.35">
      <c r="A5" s="405"/>
      <c r="B5" s="407"/>
      <c r="C5" s="32">
        <v>53</v>
      </c>
      <c r="D5" s="33" t="s">
        <v>1</v>
      </c>
      <c r="E5" s="143"/>
      <c r="F5" s="146"/>
      <c r="H5" s="395" t="s">
        <v>405</v>
      </c>
      <c r="I5" s="396"/>
      <c r="J5" s="396"/>
      <c r="K5" s="396"/>
      <c r="L5" s="396"/>
      <c r="M5" s="396"/>
      <c r="N5" s="396"/>
      <c r="O5" s="397"/>
    </row>
    <row r="6" spans="1:15" x14ac:dyDescent="0.35">
      <c r="A6" s="405"/>
      <c r="B6" s="407"/>
      <c r="C6" s="32">
        <v>55</v>
      </c>
      <c r="D6" s="33" t="s">
        <v>2</v>
      </c>
      <c r="E6" s="143"/>
      <c r="F6" s="146"/>
      <c r="H6" s="398"/>
      <c r="I6" s="399"/>
      <c r="J6" s="399"/>
      <c r="K6" s="399"/>
      <c r="L6" s="399"/>
      <c r="M6" s="399"/>
      <c r="N6" s="399"/>
      <c r="O6" s="400"/>
    </row>
    <row r="7" spans="1:15" x14ac:dyDescent="0.35">
      <c r="A7" s="405"/>
      <c r="B7" s="407"/>
      <c r="C7" s="32">
        <v>55</v>
      </c>
      <c r="D7" s="33" t="s">
        <v>3</v>
      </c>
      <c r="E7" s="143"/>
      <c r="F7" s="146"/>
      <c r="H7" s="398"/>
      <c r="I7" s="399"/>
      <c r="J7" s="399"/>
      <c r="K7" s="399"/>
      <c r="L7" s="399"/>
      <c r="M7" s="399"/>
      <c r="N7" s="399"/>
      <c r="O7" s="400"/>
    </row>
    <row r="8" spans="1:15" ht="16" thickBot="1" x14ac:dyDescent="0.4">
      <c r="A8" s="405"/>
      <c r="B8" s="407"/>
      <c r="C8" s="36">
        <v>54</v>
      </c>
      <c r="D8" s="37" t="s">
        <v>4</v>
      </c>
      <c r="E8" s="144"/>
      <c r="F8" s="147"/>
      <c r="H8" s="398"/>
      <c r="I8" s="399"/>
      <c r="J8" s="399"/>
      <c r="K8" s="399"/>
      <c r="L8" s="399"/>
      <c r="M8" s="399"/>
      <c r="N8" s="399"/>
      <c r="O8" s="400"/>
    </row>
    <row r="9" spans="1:15" x14ac:dyDescent="0.35">
      <c r="A9" s="405"/>
      <c r="B9" s="378" t="s">
        <v>65</v>
      </c>
      <c r="C9" s="51">
        <v>32</v>
      </c>
      <c r="D9" s="29" t="s">
        <v>5</v>
      </c>
      <c r="E9" s="148"/>
      <c r="F9" s="149"/>
      <c r="H9" s="398"/>
      <c r="I9" s="399"/>
      <c r="J9" s="399"/>
      <c r="K9" s="399"/>
      <c r="L9" s="399"/>
      <c r="M9" s="399"/>
      <c r="N9" s="399"/>
      <c r="O9" s="400"/>
    </row>
    <row r="10" spans="1:15" ht="16" thickBot="1" x14ac:dyDescent="0.4">
      <c r="A10" s="406"/>
      <c r="B10" s="379"/>
      <c r="C10" s="36">
        <v>32</v>
      </c>
      <c r="D10" s="40" t="s">
        <v>6</v>
      </c>
      <c r="E10" s="150"/>
      <c r="F10" s="151"/>
      <c r="H10" s="398"/>
      <c r="I10" s="399"/>
      <c r="J10" s="399"/>
      <c r="K10" s="399"/>
      <c r="L10" s="399"/>
      <c r="M10" s="399"/>
      <c r="N10" s="399"/>
      <c r="O10" s="400"/>
    </row>
    <row r="11" spans="1:15" ht="14.5" customHeight="1" x14ac:dyDescent="0.35">
      <c r="A11" s="383" t="s">
        <v>45</v>
      </c>
      <c r="B11" s="381" t="s">
        <v>75</v>
      </c>
      <c r="C11" s="28">
        <v>72</v>
      </c>
      <c r="D11" s="43" t="s">
        <v>7</v>
      </c>
      <c r="E11" s="80">
        <v>0.97416359969872257</v>
      </c>
      <c r="F11" s="81"/>
      <c r="H11" s="398"/>
      <c r="I11" s="399"/>
      <c r="J11" s="399"/>
      <c r="K11" s="399"/>
      <c r="L11" s="399"/>
      <c r="M11" s="399"/>
      <c r="N11" s="399"/>
      <c r="O11" s="400"/>
    </row>
    <row r="12" spans="1:15" ht="16" thickBot="1" x14ac:dyDescent="0.4">
      <c r="A12" s="384"/>
      <c r="B12" s="382"/>
      <c r="C12" s="36">
        <v>76</v>
      </c>
      <c r="D12" s="44" t="s">
        <v>8</v>
      </c>
      <c r="E12" s="82">
        <v>2.5836400301277391E-2</v>
      </c>
      <c r="F12" s="83"/>
      <c r="H12" s="398"/>
      <c r="I12" s="399"/>
      <c r="J12" s="399"/>
      <c r="K12" s="399"/>
      <c r="L12" s="399"/>
      <c r="M12" s="399"/>
      <c r="N12" s="399"/>
      <c r="O12" s="400"/>
    </row>
    <row r="13" spans="1:15" x14ac:dyDescent="0.35">
      <c r="A13" s="384"/>
      <c r="B13" s="378" t="s">
        <v>76</v>
      </c>
      <c r="C13" s="28">
        <v>72</v>
      </c>
      <c r="D13" s="43" t="s">
        <v>50</v>
      </c>
      <c r="E13" s="148"/>
      <c r="F13" s="149"/>
      <c r="H13" s="398"/>
      <c r="I13" s="399"/>
      <c r="J13" s="399"/>
      <c r="K13" s="399"/>
      <c r="L13" s="399"/>
      <c r="M13" s="399"/>
      <c r="N13" s="399"/>
      <c r="O13" s="400"/>
    </row>
    <row r="14" spans="1:15" x14ac:dyDescent="0.35">
      <c r="A14" s="384"/>
      <c r="B14" s="408"/>
      <c r="C14" s="32">
        <v>61</v>
      </c>
      <c r="D14" s="45" t="s">
        <v>51</v>
      </c>
      <c r="E14" s="143"/>
      <c r="F14" s="146"/>
      <c r="H14" s="398"/>
      <c r="I14" s="399"/>
      <c r="J14" s="399"/>
      <c r="K14" s="399"/>
      <c r="L14" s="399"/>
      <c r="M14" s="399"/>
      <c r="N14" s="399"/>
      <c r="O14" s="400"/>
    </row>
    <row r="15" spans="1:15" x14ac:dyDescent="0.35">
      <c r="A15" s="384"/>
      <c r="B15" s="408"/>
      <c r="C15" s="32">
        <v>63</v>
      </c>
      <c r="D15" s="45" t="s">
        <v>144</v>
      </c>
      <c r="E15" s="143"/>
      <c r="F15" s="146"/>
      <c r="H15" s="398"/>
      <c r="I15" s="399"/>
      <c r="J15" s="399"/>
      <c r="K15" s="399"/>
      <c r="L15" s="399"/>
      <c r="M15" s="399"/>
      <c r="N15" s="399"/>
      <c r="O15" s="400"/>
    </row>
    <row r="16" spans="1:15" x14ac:dyDescent="0.35">
      <c r="A16" s="384"/>
      <c r="B16" s="408"/>
      <c r="C16" s="32">
        <v>61</v>
      </c>
      <c r="D16" s="45" t="s">
        <v>52</v>
      </c>
      <c r="E16" s="143"/>
      <c r="F16" s="146"/>
      <c r="H16" s="398"/>
      <c r="I16" s="399"/>
      <c r="J16" s="399"/>
      <c r="K16" s="399"/>
      <c r="L16" s="399"/>
      <c r="M16" s="399"/>
      <c r="N16" s="399"/>
      <c r="O16" s="400"/>
    </row>
    <row r="17" spans="1:15" x14ac:dyDescent="0.35">
      <c r="A17" s="384"/>
      <c r="B17" s="408"/>
      <c r="C17" s="32"/>
      <c r="D17" s="45" t="s">
        <v>140</v>
      </c>
      <c r="E17" s="143"/>
      <c r="F17" s="146"/>
      <c r="H17" s="398"/>
      <c r="I17" s="399"/>
      <c r="J17" s="399"/>
      <c r="K17" s="399"/>
      <c r="L17" s="399"/>
      <c r="M17" s="399"/>
      <c r="N17" s="399"/>
      <c r="O17" s="400"/>
    </row>
    <row r="18" spans="1:15" x14ac:dyDescent="0.35">
      <c r="A18" s="384"/>
      <c r="B18" s="408"/>
      <c r="C18" s="32">
        <v>76</v>
      </c>
      <c r="D18" s="45" t="s">
        <v>8</v>
      </c>
      <c r="E18" s="143"/>
      <c r="F18" s="146"/>
      <c r="H18" s="398"/>
      <c r="I18" s="399"/>
      <c r="J18" s="399"/>
      <c r="K18" s="399"/>
      <c r="L18" s="399"/>
      <c r="M18" s="399"/>
      <c r="N18" s="399"/>
      <c r="O18" s="400"/>
    </row>
    <row r="19" spans="1:15" ht="16" thickBot="1" x14ac:dyDescent="0.4">
      <c r="A19" s="384"/>
      <c r="B19" s="408"/>
      <c r="C19" s="32"/>
      <c r="D19" s="45" t="s">
        <v>53</v>
      </c>
      <c r="E19" s="143"/>
      <c r="F19" s="146"/>
      <c r="H19" s="401"/>
      <c r="I19" s="402"/>
      <c r="J19" s="402"/>
      <c r="K19" s="402"/>
      <c r="L19" s="402"/>
      <c r="M19" s="402"/>
      <c r="N19" s="402"/>
      <c r="O19" s="403"/>
    </row>
    <row r="20" spans="1:15" x14ac:dyDescent="0.35">
      <c r="A20" s="384"/>
      <c r="B20" s="408"/>
      <c r="C20" s="32"/>
      <c r="D20" s="45" t="s">
        <v>54</v>
      </c>
      <c r="E20" s="143"/>
      <c r="F20" s="146"/>
      <c r="H20" s="141"/>
      <c r="I20" s="141"/>
      <c r="J20" s="141"/>
      <c r="K20" s="141"/>
      <c r="L20" s="141"/>
      <c r="M20" s="141"/>
      <c r="N20" s="141"/>
      <c r="O20" s="141"/>
    </row>
    <row r="21" spans="1:15" x14ac:dyDescent="0.35">
      <c r="A21" s="384"/>
      <c r="B21" s="408"/>
      <c r="C21" s="32">
        <v>85</v>
      </c>
      <c r="D21" s="45" t="s">
        <v>55</v>
      </c>
      <c r="E21" s="143"/>
      <c r="F21" s="146"/>
      <c r="H21" s="141"/>
      <c r="I21" s="141"/>
      <c r="J21" s="141"/>
      <c r="K21" s="141"/>
      <c r="L21" s="141"/>
      <c r="M21" s="141"/>
      <c r="N21" s="141"/>
      <c r="O21" s="141"/>
    </row>
    <row r="22" spans="1:15" ht="16" thickBot="1" x14ac:dyDescent="0.4">
      <c r="A22" s="385"/>
      <c r="B22" s="379"/>
      <c r="C22" s="36"/>
      <c r="D22" s="44" t="s">
        <v>56</v>
      </c>
      <c r="E22" s="150"/>
      <c r="F22" s="151"/>
      <c r="H22" s="141"/>
      <c r="I22" s="141"/>
      <c r="J22" s="141"/>
      <c r="K22" s="141"/>
      <c r="L22" s="141"/>
      <c r="M22" s="141"/>
      <c r="N22" s="141"/>
      <c r="O22" s="141"/>
    </row>
    <row r="23" spans="1:15" ht="14.5" customHeight="1" thickBot="1" x14ac:dyDescent="0.4">
      <c r="A23" s="383" t="s">
        <v>143</v>
      </c>
      <c r="B23" s="46" t="s">
        <v>9</v>
      </c>
      <c r="C23" s="47">
        <v>49</v>
      </c>
      <c r="D23" s="48" t="s">
        <v>9</v>
      </c>
      <c r="E23" s="152"/>
      <c r="F23" s="153"/>
    </row>
    <row r="24" spans="1:15" x14ac:dyDescent="0.35">
      <c r="A24" s="384"/>
      <c r="B24" s="389" t="s">
        <v>67</v>
      </c>
      <c r="C24" s="28">
        <v>29</v>
      </c>
      <c r="D24" s="43" t="s">
        <v>10</v>
      </c>
      <c r="E24" s="148"/>
      <c r="F24" s="149"/>
    </row>
    <row r="25" spans="1:15" ht="16" thickBot="1" x14ac:dyDescent="0.4">
      <c r="A25" s="384"/>
      <c r="B25" s="390"/>
      <c r="C25" s="36">
        <v>29</v>
      </c>
      <c r="D25" s="44" t="s">
        <v>11</v>
      </c>
      <c r="E25" s="150"/>
      <c r="F25" s="151"/>
    </row>
    <row r="26" spans="1:15" x14ac:dyDescent="0.35">
      <c r="A26" s="384"/>
      <c r="B26" s="391" t="s">
        <v>97</v>
      </c>
      <c r="C26" s="51">
        <v>28</v>
      </c>
      <c r="D26" s="52" t="s">
        <v>12</v>
      </c>
      <c r="E26" s="84">
        <v>0.1</v>
      </c>
      <c r="F26" s="81"/>
    </row>
    <row r="27" spans="1:15" ht="16" thickBot="1" x14ac:dyDescent="0.4">
      <c r="A27" s="384"/>
      <c r="B27" s="391"/>
      <c r="C27" s="55">
        <v>28</v>
      </c>
      <c r="D27" s="56" t="s">
        <v>13</v>
      </c>
      <c r="E27" s="85">
        <v>0.9</v>
      </c>
      <c r="F27" s="83"/>
    </row>
    <row r="28" spans="1:15" ht="16" thickBot="1" x14ac:dyDescent="0.4">
      <c r="A28" s="384"/>
      <c r="B28" s="57" t="s">
        <v>46</v>
      </c>
      <c r="C28" s="58">
        <v>21</v>
      </c>
      <c r="D28" s="59" t="s">
        <v>66</v>
      </c>
      <c r="E28" s="154"/>
      <c r="F28" s="155"/>
    </row>
    <row r="29" spans="1:15" ht="14.5" customHeight="1" x14ac:dyDescent="0.35">
      <c r="A29" s="384"/>
      <c r="B29" s="391" t="s">
        <v>68</v>
      </c>
      <c r="C29" s="51">
        <v>30</v>
      </c>
      <c r="D29" s="52" t="s">
        <v>14</v>
      </c>
      <c r="E29" s="84">
        <v>0.8431383219954649</v>
      </c>
      <c r="F29" s="81"/>
    </row>
    <row r="30" spans="1:15" ht="16" thickBot="1" x14ac:dyDescent="0.4">
      <c r="A30" s="384"/>
      <c r="B30" s="391"/>
      <c r="C30" s="55">
        <v>30</v>
      </c>
      <c r="D30" s="56" t="s">
        <v>15</v>
      </c>
      <c r="E30" s="85">
        <v>0.15686167800453513</v>
      </c>
      <c r="F30" s="83"/>
    </row>
    <row r="31" spans="1:15" ht="16" thickBot="1" x14ac:dyDescent="0.4">
      <c r="A31" s="384"/>
      <c r="B31" s="57" t="s">
        <v>69</v>
      </c>
      <c r="C31" s="58">
        <v>26</v>
      </c>
      <c r="D31" s="59" t="s">
        <v>16</v>
      </c>
      <c r="E31" s="154"/>
      <c r="F31" s="155"/>
    </row>
    <row r="32" spans="1:15" ht="16" thickBot="1" x14ac:dyDescent="0.4">
      <c r="A32" s="384"/>
      <c r="B32" s="62" t="s">
        <v>70</v>
      </c>
      <c r="C32" s="63">
        <v>27</v>
      </c>
      <c r="D32" s="64" t="s">
        <v>17</v>
      </c>
      <c r="E32" s="156"/>
      <c r="F32" s="157"/>
    </row>
    <row r="33" spans="1:6" ht="16" thickBot="1" x14ac:dyDescent="0.4">
      <c r="A33" s="384"/>
      <c r="B33" s="57" t="s">
        <v>71</v>
      </c>
      <c r="C33" s="58">
        <v>25</v>
      </c>
      <c r="D33" s="59" t="s">
        <v>92</v>
      </c>
      <c r="E33" s="154"/>
      <c r="F33" s="155"/>
    </row>
    <row r="34" spans="1:6" ht="16" thickBot="1" x14ac:dyDescent="0.4">
      <c r="A34" s="384"/>
      <c r="B34" s="62" t="s">
        <v>72</v>
      </c>
      <c r="C34" s="63">
        <v>22</v>
      </c>
      <c r="D34" s="64" t="s">
        <v>18</v>
      </c>
      <c r="E34" s="156"/>
      <c r="F34" s="157"/>
    </row>
    <row r="35" spans="1:6" x14ac:dyDescent="0.35">
      <c r="A35" s="384"/>
      <c r="B35" s="389" t="s">
        <v>73</v>
      </c>
      <c r="C35" s="28">
        <v>34</v>
      </c>
      <c r="D35" s="43" t="s">
        <v>141</v>
      </c>
      <c r="E35" s="80">
        <v>0.18731138783863469</v>
      </c>
      <c r="F35" s="81"/>
    </row>
    <row r="36" spans="1:6" x14ac:dyDescent="0.35">
      <c r="A36" s="384"/>
      <c r="B36" s="391"/>
      <c r="C36" s="32">
        <v>34</v>
      </c>
      <c r="D36" s="45" t="s">
        <v>19</v>
      </c>
      <c r="E36" s="86">
        <v>1.3701481147455686E-2</v>
      </c>
      <c r="F36" s="87"/>
    </row>
    <row r="37" spans="1:6" x14ac:dyDescent="0.35">
      <c r="A37" s="384"/>
      <c r="B37" s="391"/>
      <c r="C37" s="32">
        <v>34</v>
      </c>
      <c r="D37" s="45" t="s">
        <v>20</v>
      </c>
      <c r="E37" s="86">
        <v>0.24669603524229072</v>
      </c>
      <c r="F37" s="87"/>
    </row>
    <row r="38" spans="1:6" x14ac:dyDescent="0.35">
      <c r="A38" s="384"/>
      <c r="B38" s="391"/>
      <c r="C38" s="32">
        <v>34</v>
      </c>
      <c r="D38" s="45" t="s">
        <v>21</v>
      </c>
      <c r="E38" s="86">
        <v>2.739429047140032E-2</v>
      </c>
      <c r="F38" s="87"/>
    </row>
    <row r="39" spans="1:6" x14ac:dyDescent="0.35">
      <c r="A39" s="384"/>
      <c r="B39" s="391"/>
      <c r="C39" s="32">
        <v>34</v>
      </c>
      <c r="D39" s="45" t="s">
        <v>22</v>
      </c>
      <c r="E39" s="86">
        <v>1.1416455652294563E-2</v>
      </c>
      <c r="F39" s="87"/>
    </row>
    <row r="40" spans="1:6" x14ac:dyDescent="0.35">
      <c r="A40" s="384"/>
      <c r="B40" s="391"/>
      <c r="C40" s="32">
        <v>34</v>
      </c>
      <c r="D40" s="45" t="s">
        <v>142</v>
      </c>
      <c r="E40" s="86">
        <v>0.10046307537548996</v>
      </c>
      <c r="F40" s="87"/>
    </row>
    <row r="41" spans="1:6" x14ac:dyDescent="0.35">
      <c r="A41" s="384"/>
      <c r="B41" s="391"/>
      <c r="C41" s="32">
        <v>34</v>
      </c>
      <c r="D41" s="45" t="s">
        <v>23</v>
      </c>
      <c r="E41" s="86">
        <v>1.3688473412189114E-2</v>
      </c>
      <c r="F41" s="87"/>
    </row>
    <row r="42" spans="1:6" x14ac:dyDescent="0.35">
      <c r="A42" s="384"/>
      <c r="B42" s="391"/>
      <c r="C42" s="32">
        <v>34</v>
      </c>
      <c r="D42" s="45" t="s">
        <v>24</v>
      </c>
      <c r="E42" s="86">
        <v>0.21011828367269064</v>
      </c>
      <c r="F42" s="87"/>
    </row>
    <row r="43" spans="1:6" x14ac:dyDescent="0.35">
      <c r="A43" s="384"/>
      <c r="B43" s="391"/>
      <c r="C43" s="32">
        <v>34</v>
      </c>
      <c r="D43" s="45" t="s">
        <v>25</v>
      </c>
      <c r="E43" s="86">
        <v>4.5527073433001483E-3</v>
      </c>
      <c r="F43" s="87"/>
    </row>
    <row r="44" spans="1:6" x14ac:dyDescent="0.35">
      <c r="A44" s="384"/>
      <c r="B44" s="391"/>
      <c r="C44" s="32">
        <v>34</v>
      </c>
      <c r="D44" s="45" t="s">
        <v>26</v>
      </c>
      <c r="E44" s="86">
        <v>0.18465780984425403</v>
      </c>
      <c r="F44" s="87"/>
    </row>
    <row r="45" spans="1:6" x14ac:dyDescent="0.35">
      <c r="A45" s="384"/>
      <c r="B45" s="391"/>
      <c r="C45" s="32">
        <v>34</v>
      </c>
      <c r="D45" s="45" t="s">
        <v>27</v>
      </c>
      <c r="E45" s="143"/>
      <c r="F45" s="146"/>
    </row>
    <row r="46" spans="1:6" ht="16" thickBot="1" x14ac:dyDescent="0.4">
      <c r="A46" s="384"/>
      <c r="B46" s="390"/>
      <c r="C46" s="36">
        <v>34</v>
      </c>
      <c r="D46" s="44" t="s">
        <v>28</v>
      </c>
      <c r="E46" s="150"/>
      <c r="F46" s="151"/>
    </row>
    <row r="47" spans="1:6" x14ac:dyDescent="0.35">
      <c r="A47" s="384"/>
      <c r="B47" s="391" t="s">
        <v>74</v>
      </c>
      <c r="C47" s="51">
        <v>23</v>
      </c>
      <c r="D47" s="52" t="s">
        <v>29</v>
      </c>
      <c r="E47" s="84">
        <v>0.10414095416436141</v>
      </c>
      <c r="F47" s="81"/>
    </row>
    <row r="48" spans="1:6" x14ac:dyDescent="0.35">
      <c r="A48" s="384"/>
      <c r="B48" s="391"/>
      <c r="C48" s="32">
        <v>23</v>
      </c>
      <c r="D48" s="45" t="s">
        <v>30</v>
      </c>
      <c r="E48" s="86">
        <v>0.30205983742605441</v>
      </c>
      <c r="F48" s="87"/>
    </row>
    <row r="49" spans="1:6" x14ac:dyDescent="0.35">
      <c r="A49" s="384"/>
      <c r="B49" s="391"/>
      <c r="C49" s="32">
        <v>23</v>
      </c>
      <c r="D49" s="45" t="s">
        <v>31</v>
      </c>
      <c r="E49" s="86">
        <v>0.30205983742605441</v>
      </c>
      <c r="F49" s="87"/>
    </row>
    <row r="50" spans="1:6" x14ac:dyDescent="0.35">
      <c r="A50" s="384"/>
      <c r="B50" s="391"/>
      <c r="C50" s="32">
        <v>23</v>
      </c>
      <c r="D50" s="45" t="s">
        <v>32</v>
      </c>
      <c r="E50" s="86">
        <v>6.2561178022726316E-2</v>
      </c>
      <c r="F50" s="87"/>
    </row>
    <row r="51" spans="1:6" x14ac:dyDescent="0.35">
      <c r="A51" s="384"/>
      <c r="B51" s="391"/>
      <c r="C51" s="32">
        <v>23</v>
      </c>
      <c r="D51" s="45" t="s">
        <v>33</v>
      </c>
      <c r="E51" s="86">
        <v>0.10416223347661403</v>
      </c>
      <c r="F51" s="87"/>
    </row>
    <row r="52" spans="1:6" x14ac:dyDescent="0.35">
      <c r="A52" s="384"/>
      <c r="B52" s="391"/>
      <c r="C52" s="32">
        <v>23</v>
      </c>
      <c r="D52" s="45" t="s">
        <v>34</v>
      </c>
      <c r="E52" s="86">
        <v>1.0426863003787718E-2</v>
      </c>
      <c r="F52" s="87"/>
    </row>
    <row r="53" spans="1:6" ht="16" thickBot="1" x14ac:dyDescent="0.4">
      <c r="A53" s="384"/>
      <c r="B53" s="391"/>
      <c r="C53" s="55">
        <v>23</v>
      </c>
      <c r="D53" s="56" t="s">
        <v>35</v>
      </c>
      <c r="E53" s="85">
        <v>0.11458909648040175</v>
      </c>
      <c r="F53" s="87"/>
    </row>
    <row r="54" spans="1:6" x14ac:dyDescent="0.35">
      <c r="A54" s="384"/>
      <c r="B54" s="380" t="s">
        <v>77</v>
      </c>
      <c r="C54" s="28">
        <v>24</v>
      </c>
      <c r="D54" s="43" t="s">
        <v>36</v>
      </c>
      <c r="E54" s="148"/>
      <c r="F54" s="149"/>
    </row>
    <row r="55" spans="1:6" ht="16" thickBot="1" x14ac:dyDescent="0.4">
      <c r="A55" s="384"/>
      <c r="B55" s="382"/>
      <c r="C55" s="36">
        <v>24</v>
      </c>
      <c r="D55" s="44" t="s">
        <v>37</v>
      </c>
      <c r="E55" s="150"/>
      <c r="F55" s="151"/>
    </row>
    <row r="56" spans="1:6" x14ac:dyDescent="0.35">
      <c r="A56" s="384"/>
      <c r="B56" s="391" t="s">
        <v>78</v>
      </c>
      <c r="C56" s="67">
        <v>24</v>
      </c>
      <c r="D56" s="52" t="s">
        <v>57</v>
      </c>
      <c r="E56" s="142"/>
      <c r="F56" s="145"/>
    </row>
    <row r="57" spans="1:6" x14ac:dyDescent="0.35">
      <c r="A57" s="384"/>
      <c r="B57" s="391"/>
      <c r="C57" s="22">
        <v>24</v>
      </c>
      <c r="D57" s="45" t="s">
        <v>58</v>
      </c>
      <c r="E57" s="143"/>
      <c r="F57" s="146"/>
    </row>
    <row r="58" spans="1:6" x14ac:dyDescent="0.35">
      <c r="A58" s="384"/>
      <c r="B58" s="391"/>
      <c r="C58" s="22">
        <v>24</v>
      </c>
      <c r="D58" s="45" t="s">
        <v>59</v>
      </c>
      <c r="E58" s="143"/>
      <c r="F58" s="146"/>
    </row>
    <row r="59" spans="1:6" x14ac:dyDescent="0.35">
      <c r="A59" s="384"/>
      <c r="B59" s="391"/>
      <c r="C59" s="22">
        <v>24</v>
      </c>
      <c r="D59" s="45" t="s">
        <v>60</v>
      </c>
      <c r="E59" s="143"/>
      <c r="F59" s="146"/>
    </row>
    <row r="60" spans="1:6" x14ac:dyDescent="0.35">
      <c r="A60" s="384"/>
      <c r="B60" s="391"/>
      <c r="C60" s="22">
        <v>24</v>
      </c>
      <c r="D60" s="45" t="s">
        <v>61</v>
      </c>
      <c r="E60" s="143"/>
      <c r="F60" s="146"/>
    </row>
    <row r="61" spans="1:6" x14ac:dyDescent="0.35">
      <c r="A61" s="384"/>
      <c r="B61" s="391"/>
      <c r="C61" s="22">
        <v>24</v>
      </c>
      <c r="D61" s="45" t="s">
        <v>62</v>
      </c>
      <c r="E61" s="143"/>
      <c r="F61" s="146"/>
    </row>
    <row r="62" spans="1:6" ht="16" thickBot="1" x14ac:dyDescent="0.4">
      <c r="A62" s="385"/>
      <c r="B62" s="391"/>
      <c r="C62" s="68">
        <v>24</v>
      </c>
      <c r="D62" s="56" t="s">
        <v>63</v>
      </c>
      <c r="E62" s="144"/>
      <c r="F62" s="147"/>
    </row>
    <row r="63" spans="1:6" ht="16" customHeight="1" thickBot="1" x14ac:dyDescent="0.4">
      <c r="A63" s="375" t="s">
        <v>49</v>
      </c>
      <c r="B63" s="69" t="s">
        <v>79</v>
      </c>
      <c r="C63" s="58">
        <v>25</v>
      </c>
      <c r="D63" s="59" t="s">
        <v>38</v>
      </c>
      <c r="E63" s="88">
        <v>9.8056804771473202E-2</v>
      </c>
      <c r="F63" s="89"/>
    </row>
    <row r="64" spans="1:6" ht="16" thickBot="1" x14ac:dyDescent="0.4">
      <c r="A64" s="376"/>
      <c r="B64" s="70" t="s">
        <v>80</v>
      </c>
      <c r="C64" s="63">
        <v>25</v>
      </c>
      <c r="D64" s="64" t="s">
        <v>96</v>
      </c>
      <c r="E64" s="90">
        <v>4.1978306169531882E-2</v>
      </c>
      <c r="F64" s="91"/>
    </row>
    <row r="65" spans="1:9" ht="16" thickBot="1" x14ac:dyDescent="0.4">
      <c r="A65" s="376"/>
      <c r="B65" s="69" t="s">
        <v>81</v>
      </c>
      <c r="C65" s="58">
        <v>25</v>
      </c>
      <c r="D65" s="59" t="s">
        <v>39</v>
      </c>
      <c r="E65" s="88">
        <v>8.1477450323732964E-2</v>
      </c>
      <c r="F65" s="89"/>
    </row>
    <row r="66" spans="1:9" ht="16" thickBot="1" x14ac:dyDescent="0.4">
      <c r="A66" s="376"/>
      <c r="B66" s="70" t="s">
        <v>82</v>
      </c>
      <c r="C66" s="71">
        <v>25</v>
      </c>
      <c r="D66" s="64" t="s">
        <v>40</v>
      </c>
      <c r="E66" s="90">
        <v>0.44160712956761178</v>
      </c>
      <c r="F66" s="91"/>
    </row>
    <row r="67" spans="1:9" ht="16" thickBot="1" x14ac:dyDescent="0.4">
      <c r="A67" s="376"/>
      <c r="B67" s="69" t="s">
        <v>83</v>
      </c>
      <c r="C67" s="72">
        <v>35</v>
      </c>
      <c r="D67" s="59" t="s">
        <v>48</v>
      </c>
      <c r="E67" s="88">
        <v>1.9031272924441039E-2</v>
      </c>
      <c r="F67" s="89"/>
    </row>
    <row r="68" spans="1:9" ht="16" thickBot="1" x14ac:dyDescent="0.4">
      <c r="A68" s="376"/>
      <c r="B68" s="70" t="s">
        <v>84</v>
      </c>
      <c r="C68" s="71">
        <v>33</v>
      </c>
      <c r="D68" s="64" t="s">
        <v>41</v>
      </c>
      <c r="E68" s="90">
        <v>5.8002158219840734E-2</v>
      </c>
      <c r="F68" s="91"/>
    </row>
    <row r="69" spans="1:9" ht="16" thickBot="1" x14ac:dyDescent="0.4">
      <c r="A69" s="376"/>
      <c r="B69" s="69" t="s">
        <v>85</v>
      </c>
      <c r="C69" s="72">
        <v>38</v>
      </c>
      <c r="D69" s="59" t="s">
        <v>42</v>
      </c>
      <c r="E69" s="88">
        <v>7.3457882818231098E-3</v>
      </c>
      <c r="F69" s="89"/>
    </row>
    <row r="70" spans="1:9" ht="16" thickBot="1" x14ac:dyDescent="0.4">
      <c r="A70" s="377"/>
      <c r="B70" s="73" t="s">
        <v>86</v>
      </c>
      <c r="C70" s="74">
        <v>25</v>
      </c>
      <c r="D70" s="75" t="s">
        <v>43</v>
      </c>
      <c r="E70" s="92">
        <v>0.25250108974154517</v>
      </c>
      <c r="F70" s="89"/>
    </row>
    <row r="72" spans="1:9" x14ac:dyDescent="0.35">
      <c r="I72" s="2" t="s">
        <v>378</v>
      </c>
    </row>
    <row r="73" spans="1:9" x14ac:dyDescent="0.35">
      <c r="I73" s="2" t="s">
        <v>379</v>
      </c>
    </row>
  </sheetData>
  <mergeCells count="17">
    <mergeCell ref="A63:A70"/>
    <mergeCell ref="A23:A62"/>
    <mergeCell ref="B24:B25"/>
    <mergeCell ref="B26:B27"/>
    <mergeCell ref="B29:B30"/>
    <mergeCell ref="B35:B46"/>
    <mergeCell ref="B47:B53"/>
    <mergeCell ref="B54:B55"/>
    <mergeCell ref="B56:B62"/>
    <mergeCell ref="A11:A22"/>
    <mergeCell ref="B11:B12"/>
    <mergeCell ref="B13:B22"/>
    <mergeCell ref="A1:F1"/>
    <mergeCell ref="H5:O19"/>
    <mergeCell ref="A4:A10"/>
    <mergeCell ref="B4:B8"/>
    <mergeCell ref="B9:B10"/>
  </mergeCells>
  <conditionalFormatting sqref="F11:F12 F26:F27 F29:F30 F35:F44 F47:F53 F63:F70">
    <cfRule type="expression" dxfId="19" priority="1">
      <formula>$I$3="Reference"</formula>
    </cfRule>
  </conditionalFormatting>
  <conditionalFormatting sqref="F11:F12">
    <cfRule type="expression" dxfId="18" priority="13">
      <formula>$F$11+$F$12=1</formula>
    </cfRule>
    <cfRule type="expression" dxfId="17" priority="16">
      <formula>$F$11+$F$12&lt;1</formula>
    </cfRule>
    <cfRule type="expression" dxfId="16" priority="22">
      <formula>$F$11+$F$12&gt;1</formula>
    </cfRule>
  </conditionalFormatting>
  <conditionalFormatting sqref="F26:F27">
    <cfRule type="expression" dxfId="15" priority="10">
      <formula>$F$26+$F$27=1</formula>
    </cfRule>
    <cfRule type="expression" dxfId="14" priority="12">
      <formula>$F$26+$F$27&lt;&gt;1</formula>
    </cfRule>
  </conditionalFormatting>
  <conditionalFormatting sqref="F29:F30">
    <cfRule type="expression" dxfId="13" priority="8">
      <formula>$F$29+$F$30=1</formula>
    </cfRule>
    <cfRule type="expression" dxfId="12" priority="9">
      <formula>$F$29+$F$30&lt;&gt;1</formula>
    </cfRule>
  </conditionalFormatting>
  <conditionalFormatting sqref="F35:F44">
    <cfRule type="expression" dxfId="11" priority="6">
      <formula>SUM($F$35:$F$44)=1</formula>
    </cfRule>
    <cfRule type="expression" dxfId="10" priority="7">
      <formula>SUM($F$35:$F$44)&lt;&gt;1</formula>
    </cfRule>
  </conditionalFormatting>
  <conditionalFormatting sqref="F47:F53">
    <cfRule type="expression" dxfId="9" priority="4">
      <formula>SUM($F$47:$F$53)=1</formula>
    </cfRule>
    <cfRule type="expression" dxfId="8" priority="5">
      <formula>SUM($F$47:$F$524)&lt;&gt;1</formula>
    </cfRule>
  </conditionalFormatting>
  <conditionalFormatting sqref="F63:F70">
    <cfRule type="expression" dxfId="7" priority="2">
      <formula>SUM($F$63:$F$70)=1</formula>
    </cfRule>
    <cfRule type="expression" dxfId="6" priority="3">
      <formula>SUM($F$63:$F$70)&lt;&gt;1</formula>
    </cfRule>
  </conditionalFormatting>
  <dataValidations count="1">
    <dataValidation type="list" allowBlank="1" showInputMessage="1" showErrorMessage="1" sqref="I3" xr:uid="{C6DDFDC8-5ACD-4EE8-8BBA-18CCA9DE40C1}">
      <formula1>$I$72:$I$73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CAB20-8DD6-4E77-A2AA-84F96089ADF6}">
  <sheetPr>
    <tabColor theme="0"/>
  </sheetPr>
  <dimension ref="A1:BG92"/>
  <sheetViews>
    <sheetView zoomScale="55" zoomScaleNormal="55" workbookViewId="0">
      <selection sqref="A1:I1"/>
    </sheetView>
  </sheetViews>
  <sheetFormatPr defaultRowHeight="15.5" x14ac:dyDescent="0.35"/>
  <cols>
    <col min="1" max="1" width="16.08984375" style="2" customWidth="1"/>
    <col min="2" max="2" width="36" style="3" bestFit="1" customWidth="1"/>
    <col min="3" max="3" width="5.453125" style="2" bestFit="1" customWidth="1"/>
    <col min="4" max="4" width="40.54296875" style="2" bestFit="1" customWidth="1"/>
    <col min="5" max="5" width="24.54296875" style="25" customWidth="1"/>
    <col min="6" max="6" width="24.54296875" style="26" customWidth="1"/>
    <col min="7" max="8" width="24.54296875" style="2" customWidth="1"/>
    <col min="9" max="9" width="24.6328125" style="2" customWidth="1"/>
    <col min="10" max="16384" width="8.7265625" style="2"/>
  </cols>
  <sheetData>
    <row r="1" spans="1:18" ht="35" customHeight="1" thickBot="1" x14ac:dyDescent="0.4">
      <c r="A1" s="392" t="s">
        <v>459</v>
      </c>
      <c r="B1" s="393"/>
      <c r="C1" s="393"/>
      <c r="D1" s="393"/>
      <c r="E1" s="393"/>
      <c r="F1" s="393"/>
      <c r="G1" s="393"/>
      <c r="H1" s="393"/>
      <c r="I1" s="394"/>
    </row>
    <row r="2" spans="1:18" ht="16" thickBot="1" x14ac:dyDescent="0.4"/>
    <row r="3" spans="1:18" ht="37" customHeight="1" thickBot="1" x14ac:dyDescent="0.4">
      <c r="A3" s="219" t="s">
        <v>47</v>
      </c>
      <c r="B3" s="220" t="s">
        <v>101</v>
      </c>
      <c r="C3" s="220" t="s">
        <v>64</v>
      </c>
      <c r="D3" s="220" t="s">
        <v>88</v>
      </c>
      <c r="E3" s="221" t="s">
        <v>98</v>
      </c>
      <c r="F3" s="222" t="s">
        <v>409</v>
      </c>
      <c r="G3" s="223" t="s">
        <v>99</v>
      </c>
      <c r="H3" s="223" t="s">
        <v>412</v>
      </c>
      <c r="I3" s="223" t="s">
        <v>170</v>
      </c>
      <c r="K3" s="395" t="s">
        <v>416</v>
      </c>
      <c r="L3" s="396"/>
      <c r="M3" s="396"/>
      <c r="N3" s="396"/>
      <c r="O3" s="396"/>
      <c r="P3" s="396"/>
      <c r="Q3" s="396"/>
      <c r="R3" s="397"/>
    </row>
    <row r="4" spans="1:18" ht="15.5" customHeight="1" x14ac:dyDescent="0.35">
      <c r="A4" s="404" t="s">
        <v>44</v>
      </c>
      <c r="B4" s="407"/>
      <c r="C4" s="28">
        <v>57</v>
      </c>
      <c r="D4" s="29" t="s">
        <v>0</v>
      </c>
      <c r="E4" s="340">
        <v>1.9</v>
      </c>
      <c r="F4" s="341">
        <v>0.6</v>
      </c>
      <c r="G4" s="341">
        <v>0.4</v>
      </c>
      <c r="H4" s="340">
        <v>1</v>
      </c>
      <c r="I4" s="342">
        <v>1</v>
      </c>
      <c r="K4" s="398"/>
      <c r="L4" s="399"/>
      <c r="M4" s="399"/>
      <c r="N4" s="399"/>
      <c r="O4" s="399"/>
      <c r="P4" s="399"/>
      <c r="Q4" s="399"/>
      <c r="R4" s="400"/>
    </row>
    <row r="5" spans="1:18" ht="15.5" customHeight="1" thickBot="1" x14ac:dyDescent="0.4">
      <c r="A5" s="405"/>
      <c r="B5" s="407"/>
      <c r="C5" s="32">
        <v>53</v>
      </c>
      <c r="D5" s="33" t="s">
        <v>1</v>
      </c>
      <c r="E5" s="343">
        <v>1.9</v>
      </c>
      <c r="F5" s="344">
        <v>1</v>
      </c>
      <c r="G5" s="344">
        <v>0</v>
      </c>
      <c r="H5" s="343">
        <v>1</v>
      </c>
      <c r="I5" s="345">
        <v>1</v>
      </c>
      <c r="K5" s="401"/>
      <c r="L5" s="402"/>
      <c r="M5" s="402"/>
      <c r="N5" s="402"/>
      <c r="O5" s="402"/>
      <c r="P5" s="402"/>
      <c r="Q5" s="402"/>
      <c r="R5" s="403"/>
    </row>
    <row r="6" spans="1:18" ht="15.5" customHeight="1" thickBot="1" x14ac:dyDescent="0.4">
      <c r="A6" s="405"/>
      <c r="B6" s="407"/>
      <c r="C6" s="32">
        <v>55</v>
      </c>
      <c r="D6" s="33" t="s">
        <v>2</v>
      </c>
      <c r="E6" s="343">
        <v>1.9</v>
      </c>
      <c r="F6" s="344">
        <v>0.6</v>
      </c>
      <c r="G6" s="344">
        <v>0.4</v>
      </c>
      <c r="H6" s="343">
        <v>1</v>
      </c>
      <c r="I6" s="345">
        <v>1</v>
      </c>
      <c r="K6" s="139"/>
      <c r="L6" s="139"/>
      <c r="M6" s="139"/>
      <c r="N6" s="139"/>
      <c r="O6" s="139"/>
      <c r="P6" s="139"/>
      <c r="Q6" s="139"/>
      <c r="R6" s="139"/>
    </row>
    <row r="7" spans="1:18" ht="15.5" customHeight="1" x14ac:dyDescent="0.35">
      <c r="A7" s="405"/>
      <c r="B7" s="407"/>
      <c r="C7" s="32">
        <v>55</v>
      </c>
      <c r="D7" s="33" t="s">
        <v>3</v>
      </c>
      <c r="E7" s="343">
        <v>1.9</v>
      </c>
      <c r="F7" s="344">
        <v>1</v>
      </c>
      <c r="G7" s="344">
        <v>0</v>
      </c>
      <c r="H7" s="343">
        <v>1</v>
      </c>
      <c r="I7" s="345">
        <v>1</v>
      </c>
      <c r="K7" s="395" t="s">
        <v>407</v>
      </c>
      <c r="L7" s="396"/>
      <c r="M7" s="396"/>
      <c r="N7" s="396"/>
      <c r="O7" s="396"/>
      <c r="P7" s="396"/>
      <c r="Q7" s="396"/>
      <c r="R7" s="397"/>
    </row>
    <row r="8" spans="1:18" ht="16" customHeight="1" thickBot="1" x14ac:dyDescent="0.4">
      <c r="A8" s="405"/>
      <c r="B8" s="407"/>
      <c r="C8" s="36">
        <v>54</v>
      </c>
      <c r="D8" s="37" t="s">
        <v>4</v>
      </c>
      <c r="E8" s="346">
        <v>1.9</v>
      </c>
      <c r="F8" s="347">
        <v>1</v>
      </c>
      <c r="G8" s="347">
        <v>0</v>
      </c>
      <c r="H8" s="346">
        <v>1</v>
      </c>
      <c r="I8" s="348">
        <v>1</v>
      </c>
      <c r="K8" s="398"/>
      <c r="L8" s="399"/>
      <c r="M8" s="399"/>
      <c r="N8" s="399"/>
      <c r="O8" s="399"/>
      <c r="P8" s="399"/>
      <c r="Q8" s="399"/>
      <c r="R8" s="400"/>
    </row>
    <row r="9" spans="1:18" ht="15.5" customHeight="1" x14ac:dyDescent="0.35">
      <c r="A9" s="405"/>
      <c r="B9" s="378" t="s">
        <v>65</v>
      </c>
      <c r="C9" s="51">
        <v>32</v>
      </c>
      <c r="D9" s="29" t="s">
        <v>5</v>
      </c>
      <c r="E9" s="340">
        <v>1.9</v>
      </c>
      <c r="F9" s="341">
        <v>0.6</v>
      </c>
      <c r="G9" s="341">
        <v>0.4</v>
      </c>
      <c r="H9" s="340">
        <v>1</v>
      </c>
      <c r="I9" s="342">
        <v>1</v>
      </c>
      <c r="K9" s="398"/>
      <c r="L9" s="399"/>
      <c r="M9" s="399"/>
      <c r="N9" s="399"/>
      <c r="O9" s="399"/>
      <c r="P9" s="399"/>
      <c r="Q9" s="399"/>
      <c r="R9" s="400"/>
    </row>
    <row r="10" spans="1:18" ht="16" thickBot="1" x14ac:dyDescent="0.4">
      <c r="A10" s="406"/>
      <c r="B10" s="379"/>
      <c r="C10" s="36">
        <v>32</v>
      </c>
      <c r="D10" s="40" t="s">
        <v>6</v>
      </c>
      <c r="E10" s="349">
        <v>1.9</v>
      </c>
      <c r="F10" s="350">
        <v>0.6</v>
      </c>
      <c r="G10" s="350">
        <v>0.4</v>
      </c>
      <c r="H10" s="349">
        <v>1</v>
      </c>
      <c r="I10" s="351">
        <v>1</v>
      </c>
      <c r="K10" s="401"/>
      <c r="L10" s="402"/>
      <c r="M10" s="402"/>
      <c r="N10" s="402"/>
      <c r="O10" s="402"/>
      <c r="P10" s="402"/>
      <c r="Q10" s="402"/>
      <c r="R10" s="403"/>
    </row>
    <row r="11" spans="1:18" ht="15.5" customHeight="1" thickBot="1" x14ac:dyDescent="0.4">
      <c r="A11" s="383" t="s">
        <v>45</v>
      </c>
      <c r="B11" s="381" t="s">
        <v>75</v>
      </c>
      <c r="C11" s="28">
        <v>72</v>
      </c>
      <c r="D11" s="43" t="s">
        <v>7</v>
      </c>
      <c r="E11" s="340"/>
      <c r="F11" s="341"/>
      <c r="G11" s="341"/>
      <c r="H11" s="340"/>
      <c r="I11" s="342"/>
    </row>
    <row r="12" spans="1:18" ht="16" thickBot="1" x14ac:dyDescent="0.4">
      <c r="A12" s="384"/>
      <c r="B12" s="382"/>
      <c r="C12" s="36">
        <v>76</v>
      </c>
      <c r="D12" s="44" t="s">
        <v>8</v>
      </c>
      <c r="E12" s="349"/>
      <c r="F12" s="350"/>
      <c r="G12" s="350"/>
      <c r="H12" s="349"/>
      <c r="I12" s="351"/>
      <c r="K12" s="395" t="s">
        <v>410</v>
      </c>
      <c r="L12" s="396"/>
      <c r="M12" s="396"/>
      <c r="N12" s="396"/>
      <c r="O12" s="396"/>
      <c r="P12" s="396"/>
      <c r="Q12" s="396"/>
      <c r="R12" s="397"/>
    </row>
    <row r="13" spans="1:18" x14ac:dyDescent="0.35">
      <c r="A13" s="384"/>
      <c r="B13" s="378" t="s">
        <v>76</v>
      </c>
      <c r="C13" s="28">
        <v>72</v>
      </c>
      <c r="D13" s="43" t="s">
        <v>50</v>
      </c>
      <c r="E13" s="340">
        <v>2</v>
      </c>
      <c r="F13" s="340">
        <v>0.5</v>
      </c>
      <c r="G13" s="340">
        <v>0.5</v>
      </c>
      <c r="H13" s="340">
        <v>1</v>
      </c>
      <c r="I13" s="340">
        <v>1</v>
      </c>
      <c r="K13" s="398"/>
      <c r="L13" s="399"/>
      <c r="M13" s="399"/>
      <c r="N13" s="399"/>
      <c r="O13" s="399"/>
      <c r="P13" s="399"/>
      <c r="Q13" s="399"/>
      <c r="R13" s="400"/>
    </row>
    <row r="14" spans="1:18" x14ac:dyDescent="0.35">
      <c r="A14" s="384"/>
      <c r="B14" s="408"/>
      <c r="C14" s="32">
        <v>61</v>
      </c>
      <c r="D14" s="45" t="s">
        <v>51</v>
      </c>
      <c r="E14" s="343">
        <v>1.4</v>
      </c>
      <c r="F14" s="343">
        <v>1</v>
      </c>
      <c r="G14" s="343">
        <v>0</v>
      </c>
      <c r="H14" s="343">
        <v>1</v>
      </c>
      <c r="I14" s="343">
        <v>1</v>
      </c>
      <c r="K14" s="398"/>
      <c r="L14" s="399"/>
      <c r="M14" s="399"/>
      <c r="N14" s="399"/>
      <c r="O14" s="399"/>
      <c r="P14" s="399"/>
      <c r="Q14" s="399"/>
      <c r="R14" s="400"/>
    </row>
    <row r="15" spans="1:18" ht="16" thickBot="1" x14ac:dyDescent="0.4">
      <c r="A15" s="384"/>
      <c r="B15" s="408"/>
      <c r="C15" s="32">
        <v>63</v>
      </c>
      <c r="D15" s="45" t="s">
        <v>144</v>
      </c>
      <c r="E15" s="343">
        <v>1.4</v>
      </c>
      <c r="F15" s="343">
        <v>1</v>
      </c>
      <c r="G15" s="343">
        <v>0</v>
      </c>
      <c r="H15" s="343">
        <v>1</v>
      </c>
      <c r="I15" s="343">
        <v>1</v>
      </c>
      <c r="K15" s="401"/>
      <c r="L15" s="402"/>
      <c r="M15" s="402"/>
      <c r="N15" s="402"/>
      <c r="O15" s="402"/>
      <c r="P15" s="402"/>
      <c r="Q15" s="402"/>
      <c r="R15" s="403"/>
    </row>
    <row r="16" spans="1:18" ht="16" thickBot="1" x14ac:dyDescent="0.4">
      <c r="A16" s="384"/>
      <c r="B16" s="408"/>
      <c r="C16" s="32">
        <v>61</v>
      </c>
      <c r="D16" s="45" t="s">
        <v>52</v>
      </c>
      <c r="E16" s="343">
        <v>1.4</v>
      </c>
      <c r="F16" s="343">
        <v>1</v>
      </c>
      <c r="G16" s="343">
        <v>0</v>
      </c>
      <c r="H16" s="343">
        <v>1</v>
      </c>
      <c r="I16" s="343">
        <v>1</v>
      </c>
    </row>
    <row r="17" spans="1:18" x14ac:dyDescent="0.35">
      <c r="A17" s="384"/>
      <c r="B17" s="408"/>
      <c r="C17" s="32"/>
      <c r="D17" s="45" t="s">
        <v>140</v>
      </c>
      <c r="E17" s="343">
        <v>1.4</v>
      </c>
      <c r="F17" s="343">
        <v>1</v>
      </c>
      <c r="G17" s="343">
        <v>0</v>
      </c>
      <c r="H17" s="343">
        <v>1</v>
      </c>
      <c r="I17" s="343">
        <v>1</v>
      </c>
      <c r="K17" s="395" t="s">
        <v>411</v>
      </c>
      <c r="L17" s="396"/>
      <c r="M17" s="396"/>
      <c r="N17" s="396"/>
      <c r="O17" s="396"/>
      <c r="P17" s="396"/>
      <c r="Q17" s="396"/>
      <c r="R17" s="397"/>
    </row>
    <row r="18" spans="1:18" x14ac:dyDescent="0.35">
      <c r="A18" s="384"/>
      <c r="B18" s="408"/>
      <c r="C18" s="32">
        <v>76</v>
      </c>
      <c r="D18" s="45" t="s">
        <v>8</v>
      </c>
      <c r="E18" s="343">
        <v>1.4</v>
      </c>
      <c r="F18" s="343">
        <v>0.5</v>
      </c>
      <c r="G18" s="343">
        <v>0.5</v>
      </c>
      <c r="H18" s="343">
        <v>1</v>
      </c>
      <c r="I18" s="343">
        <v>1</v>
      </c>
      <c r="K18" s="398"/>
      <c r="L18" s="399"/>
      <c r="M18" s="399"/>
      <c r="N18" s="399"/>
      <c r="O18" s="399"/>
      <c r="P18" s="399"/>
      <c r="Q18" s="399"/>
      <c r="R18" s="400"/>
    </row>
    <row r="19" spans="1:18" x14ac:dyDescent="0.35">
      <c r="A19" s="384"/>
      <c r="B19" s="408"/>
      <c r="C19" s="32"/>
      <c r="D19" s="45" t="s">
        <v>53</v>
      </c>
      <c r="E19" s="343">
        <v>1.4</v>
      </c>
      <c r="F19" s="343">
        <v>1</v>
      </c>
      <c r="G19" s="343">
        <v>0</v>
      </c>
      <c r="H19" s="343">
        <v>1</v>
      </c>
      <c r="I19" s="343">
        <v>1</v>
      </c>
      <c r="K19" s="398"/>
      <c r="L19" s="399"/>
      <c r="M19" s="399"/>
      <c r="N19" s="399"/>
      <c r="O19" s="399"/>
      <c r="P19" s="399"/>
      <c r="Q19" s="399"/>
      <c r="R19" s="400"/>
    </row>
    <row r="20" spans="1:18" ht="16" thickBot="1" x14ac:dyDescent="0.4">
      <c r="A20" s="384"/>
      <c r="B20" s="408"/>
      <c r="C20" s="32"/>
      <c r="D20" s="45" t="s">
        <v>54</v>
      </c>
      <c r="E20" s="343">
        <v>2</v>
      </c>
      <c r="F20" s="343">
        <v>1</v>
      </c>
      <c r="G20" s="343">
        <v>0</v>
      </c>
      <c r="H20" s="343">
        <v>1</v>
      </c>
      <c r="I20" s="343">
        <v>1</v>
      </c>
      <c r="K20" s="401"/>
      <c r="L20" s="402"/>
      <c r="M20" s="402"/>
      <c r="N20" s="402"/>
      <c r="O20" s="402"/>
      <c r="P20" s="402"/>
      <c r="Q20" s="402"/>
      <c r="R20" s="403"/>
    </row>
    <row r="21" spans="1:18" ht="16" thickBot="1" x14ac:dyDescent="0.4">
      <c r="A21" s="384"/>
      <c r="B21" s="379"/>
      <c r="C21" s="36"/>
      <c r="D21" s="44" t="s">
        <v>56</v>
      </c>
      <c r="E21" s="343"/>
      <c r="F21" s="343"/>
      <c r="G21" s="343"/>
      <c r="H21" s="343"/>
      <c r="I21" s="343"/>
    </row>
    <row r="22" spans="1:18" ht="16" customHeight="1" thickBot="1" x14ac:dyDescent="0.4">
      <c r="A22" s="383" t="s">
        <v>143</v>
      </c>
      <c r="B22" s="46" t="s">
        <v>9</v>
      </c>
      <c r="C22" s="47">
        <v>49</v>
      </c>
      <c r="D22" s="48" t="s">
        <v>9</v>
      </c>
      <c r="E22" s="352">
        <v>1.4</v>
      </c>
      <c r="F22" s="353">
        <v>1</v>
      </c>
      <c r="G22" s="353">
        <v>0</v>
      </c>
      <c r="H22" s="352">
        <v>1</v>
      </c>
      <c r="I22" s="354">
        <v>1</v>
      </c>
      <c r="K22" s="395" t="s">
        <v>413</v>
      </c>
      <c r="L22" s="396"/>
      <c r="M22" s="396"/>
      <c r="N22" s="396"/>
      <c r="O22" s="396"/>
      <c r="P22" s="396"/>
      <c r="Q22" s="396"/>
      <c r="R22" s="397"/>
    </row>
    <row r="23" spans="1:18" ht="15.5" customHeight="1" x14ac:dyDescent="0.35">
      <c r="A23" s="384"/>
      <c r="B23" s="386" t="s">
        <v>67</v>
      </c>
      <c r="C23" s="28">
        <v>29</v>
      </c>
      <c r="D23" s="43" t="s">
        <v>10</v>
      </c>
      <c r="E23" s="340"/>
      <c r="F23" s="341"/>
      <c r="G23" s="341"/>
      <c r="H23" s="340"/>
      <c r="I23" s="342"/>
      <c r="K23" s="398"/>
      <c r="L23" s="399"/>
      <c r="M23" s="399"/>
      <c r="N23" s="399"/>
      <c r="O23" s="399"/>
      <c r="P23" s="399"/>
      <c r="Q23" s="399"/>
      <c r="R23" s="400"/>
    </row>
    <row r="24" spans="1:18" ht="16" customHeight="1" thickBot="1" x14ac:dyDescent="0.4">
      <c r="A24" s="384"/>
      <c r="B24" s="388"/>
      <c r="C24" s="36">
        <v>29</v>
      </c>
      <c r="D24" s="44" t="s">
        <v>11</v>
      </c>
      <c r="E24" s="349"/>
      <c r="F24" s="350"/>
      <c r="G24" s="350"/>
      <c r="H24" s="349"/>
      <c r="I24" s="351"/>
      <c r="K24" s="398"/>
      <c r="L24" s="399"/>
      <c r="M24" s="399"/>
      <c r="N24" s="399"/>
      <c r="O24" s="399"/>
      <c r="P24" s="399"/>
      <c r="Q24" s="399"/>
      <c r="R24" s="400"/>
    </row>
    <row r="25" spans="1:18" ht="15.5" customHeight="1" x14ac:dyDescent="0.35">
      <c r="A25" s="384"/>
      <c r="B25" s="386" t="s">
        <v>97</v>
      </c>
      <c r="C25" s="51">
        <v>28</v>
      </c>
      <c r="D25" s="52" t="s">
        <v>12</v>
      </c>
      <c r="E25" s="355">
        <v>1</v>
      </c>
      <c r="F25" s="356">
        <v>1</v>
      </c>
      <c r="G25" s="356">
        <v>0</v>
      </c>
      <c r="H25" s="355">
        <v>1</v>
      </c>
      <c r="I25" s="357">
        <v>1</v>
      </c>
      <c r="K25" s="398"/>
      <c r="L25" s="399"/>
      <c r="M25" s="399"/>
      <c r="N25" s="399"/>
      <c r="O25" s="399"/>
      <c r="P25" s="399"/>
      <c r="Q25" s="399"/>
      <c r="R25" s="400"/>
    </row>
    <row r="26" spans="1:18" ht="16" thickBot="1" x14ac:dyDescent="0.4">
      <c r="A26" s="384"/>
      <c r="B26" s="388"/>
      <c r="C26" s="55">
        <v>28</v>
      </c>
      <c r="D26" s="56" t="s">
        <v>13</v>
      </c>
      <c r="E26" s="346">
        <v>1</v>
      </c>
      <c r="F26" s="347">
        <v>0.5</v>
      </c>
      <c r="G26" s="347">
        <v>0.5</v>
      </c>
      <c r="H26" s="346">
        <v>1</v>
      </c>
      <c r="I26" s="348">
        <v>1</v>
      </c>
      <c r="K26" s="401"/>
      <c r="L26" s="402"/>
      <c r="M26" s="402"/>
      <c r="N26" s="402"/>
      <c r="O26" s="402"/>
      <c r="P26" s="402"/>
      <c r="Q26" s="402"/>
      <c r="R26" s="403"/>
    </row>
    <row r="27" spans="1:18" ht="16" thickBot="1" x14ac:dyDescent="0.4">
      <c r="A27" s="384"/>
      <c r="B27" s="57" t="s">
        <v>46</v>
      </c>
      <c r="C27" s="58">
        <v>21</v>
      </c>
      <c r="D27" s="59" t="s">
        <v>66</v>
      </c>
      <c r="E27" s="358">
        <v>1.4</v>
      </c>
      <c r="F27" s="359">
        <v>0.5</v>
      </c>
      <c r="G27" s="359">
        <v>0.5</v>
      </c>
      <c r="H27" s="358">
        <v>1</v>
      </c>
      <c r="I27" s="360">
        <v>1</v>
      </c>
    </row>
    <row r="28" spans="1:18" ht="15.5" customHeight="1" x14ac:dyDescent="0.35">
      <c r="A28" s="384"/>
      <c r="B28" s="386" t="s">
        <v>68</v>
      </c>
      <c r="C28" s="51">
        <v>30</v>
      </c>
      <c r="D28" s="52" t="s">
        <v>14</v>
      </c>
      <c r="E28" s="355">
        <v>1.6</v>
      </c>
      <c r="F28" s="356">
        <v>0.5</v>
      </c>
      <c r="G28" s="356">
        <v>0.5</v>
      </c>
      <c r="H28" s="355">
        <v>1</v>
      </c>
      <c r="I28" s="357">
        <v>1</v>
      </c>
      <c r="K28" s="395" t="s">
        <v>414</v>
      </c>
      <c r="L28" s="396"/>
      <c r="M28" s="396"/>
      <c r="N28" s="396"/>
      <c r="O28" s="396"/>
      <c r="P28" s="396"/>
      <c r="Q28" s="396"/>
      <c r="R28" s="397"/>
    </row>
    <row r="29" spans="1:18" ht="16" customHeight="1" thickBot="1" x14ac:dyDescent="0.4">
      <c r="A29" s="384"/>
      <c r="B29" s="388"/>
      <c r="C29" s="55">
        <v>30</v>
      </c>
      <c r="D29" s="56" t="s">
        <v>15</v>
      </c>
      <c r="E29" s="346">
        <v>1.6</v>
      </c>
      <c r="F29" s="347">
        <v>0.5</v>
      </c>
      <c r="G29" s="347">
        <v>0.5</v>
      </c>
      <c r="H29" s="346">
        <v>1</v>
      </c>
      <c r="I29" s="348">
        <v>1</v>
      </c>
      <c r="K29" s="398"/>
      <c r="L29" s="399"/>
      <c r="M29" s="399"/>
      <c r="N29" s="399"/>
      <c r="O29" s="399"/>
      <c r="P29" s="399"/>
      <c r="Q29" s="399"/>
      <c r="R29" s="400"/>
    </row>
    <row r="30" spans="1:18" ht="16" customHeight="1" thickBot="1" x14ac:dyDescent="0.4">
      <c r="A30" s="384"/>
      <c r="B30" s="57" t="s">
        <v>69</v>
      </c>
      <c r="C30" s="58">
        <v>26</v>
      </c>
      <c r="D30" s="59" t="s">
        <v>16</v>
      </c>
      <c r="E30" s="358">
        <v>1.4</v>
      </c>
      <c r="F30" s="359">
        <v>1</v>
      </c>
      <c r="G30" s="359">
        <v>0</v>
      </c>
      <c r="H30" s="358">
        <v>1</v>
      </c>
      <c r="I30" s="360">
        <v>1</v>
      </c>
      <c r="K30" s="398"/>
      <c r="L30" s="399"/>
      <c r="M30" s="399"/>
      <c r="N30" s="399"/>
      <c r="O30" s="399"/>
      <c r="P30" s="399"/>
      <c r="Q30" s="399"/>
      <c r="R30" s="400"/>
    </row>
    <row r="31" spans="1:18" ht="16" customHeight="1" thickBot="1" x14ac:dyDescent="0.4">
      <c r="A31" s="384"/>
      <c r="B31" s="62" t="s">
        <v>70</v>
      </c>
      <c r="C31" s="63">
        <v>27</v>
      </c>
      <c r="D31" s="64" t="s">
        <v>17</v>
      </c>
      <c r="E31" s="361">
        <v>1.3</v>
      </c>
      <c r="F31" s="362">
        <v>0.5</v>
      </c>
      <c r="G31" s="362">
        <v>0.5</v>
      </c>
      <c r="H31" s="361">
        <v>1</v>
      </c>
      <c r="I31" s="363">
        <v>1</v>
      </c>
      <c r="K31" s="398"/>
      <c r="L31" s="399"/>
      <c r="M31" s="399"/>
      <c r="N31" s="399"/>
      <c r="O31" s="399"/>
      <c r="P31" s="399"/>
      <c r="Q31" s="399"/>
      <c r="R31" s="400"/>
    </row>
    <row r="32" spans="1:18" ht="16" thickBot="1" x14ac:dyDescent="0.4">
      <c r="A32" s="384"/>
      <c r="B32" s="57" t="s">
        <v>71</v>
      </c>
      <c r="C32" s="58">
        <v>25</v>
      </c>
      <c r="D32" s="59" t="s">
        <v>92</v>
      </c>
      <c r="E32" s="358">
        <v>1.4</v>
      </c>
      <c r="F32" s="359">
        <v>1</v>
      </c>
      <c r="G32" s="359">
        <v>0</v>
      </c>
      <c r="H32" s="358">
        <v>1</v>
      </c>
      <c r="I32" s="360">
        <v>1</v>
      </c>
      <c r="K32" s="401"/>
      <c r="L32" s="402"/>
      <c r="M32" s="402"/>
      <c r="N32" s="402"/>
      <c r="O32" s="402"/>
      <c r="P32" s="402"/>
      <c r="Q32" s="402"/>
      <c r="R32" s="403"/>
    </row>
    <row r="33" spans="1:9" ht="16" thickBot="1" x14ac:dyDescent="0.4">
      <c r="A33" s="384"/>
      <c r="B33" s="62" t="s">
        <v>72</v>
      </c>
      <c r="C33" s="63">
        <v>22</v>
      </c>
      <c r="D33" s="64" t="s">
        <v>18</v>
      </c>
      <c r="E33" s="361">
        <v>1.4</v>
      </c>
      <c r="F33" s="362">
        <v>1</v>
      </c>
      <c r="G33" s="362">
        <v>0</v>
      </c>
      <c r="H33" s="361">
        <v>1</v>
      </c>
      <c r="I33" s="363">
        <v>1</v>
      </c>
    </row>
    <row r="34" spans="1:9" x14ac:dyDescent="0.35">
      <c r="A34" s="384"/>
      <c r="B34" s="386" t="s">
        <v>73</v>
      </c>
      <c r="C34" s="28">
        <v>34</v>
      </c>
      <c r="D34" s="43" t="s">
        <v>141</v>
      </c>
      <c r="E34" s="340">
        <v>1.4</v>
      </c>
      <c r="F34" s="341">
        <v>1</v>
      </c>
      <c r="G34" s="341">
        <v>0</v>
      </c>
      <c r="H34" s="340">
        <v>1</v>
      </c>
      <c r="I34" s="342">
        <v>1</v>
      </c>
    </row>
    <row r="35" spans="1:9" x14ac:dyDescent="0.35">
      <c r="A35" s="384"/>
      <c r="B35" s="387"/>
      <c r="C35" s="32">
        <v>34</v>
      </c>
      <c r="D35" s="45" t="s">
        <v>19</v>
      </c>
      <c r="E35" s="343">
        <v>1.4</v>
      </c>
      <c r="F35" s="344">
        <v>1</v>
      </c>
      <c r="G35" s="344">
        <v>0</v>
      </c>
      <c r="H35" s="343">
        <v>1</v>
      </c>
      <c r="I35" s="345">
        <v>1</v>
      </c>
    </row>
    <row r="36" spans="1:9" x14ac:dyDescent="0.35">
      <c r="A36" s="384"/>
      <c r="B36" s="387"/>
      <c r="C36" s="32">
        <v>34</v>
      </c>
      <c r="D36" s="45" t="s">
        <v>20</v>
      </c>
      <c r="E36" s="343">
        <v>1.4</v>
      </c>
      <c r="F36" s="344">
        <v>1</v>
      </c>
      <c r="G36" s="344">
        <v>0</v>
      </c>
      <c r="H36" s="343">
        <v>1</v>
      </c>
      <c r="I36" s="345">
        <v>1</v>
      </c>
    </row>
    <row r="37" spans="1:9" x14ac:dyDescent="0.35">
      <c r="A37" s="384"/>
      <c r="B37" s="387"/>
      <c r="C37" s="32">
        <v>34</v>
      </c>
      <c r="D37" s="45" t="s">
        <v>21</v>
      </c>
      <c r="E37" s="343">
        <v>1.4</v>
      </c>
      <c r="F37" s="344">
        <v>1</v>
      </c>
      <c r="G37" s="344">
        <v>0</v>
      </c>
      <c r="H37" s="343">
        <v>1</v>
      </c>
      <c r="I37" s="345">
        <v>1</v>
      </c>
    </row>
    <row r="38" spans="1:9" x14ac:dyDescent="0.35">
      <c r="A38" s="384"/>
      <c r="B38" s="387"/>
      <c r="C38" s="32">
        <v>34</v>
      </c>
      <c r="D38" s="45" t="s">
        <v>22</v>
      </c>
      <c r="E38" s="343">
        <v>1.4</v>
      </c>
      <c r="F38" s="344">
        <v>1</v>
      </c>
      <c r="G38" s="344">
        <v>0</v>
      </c>
      <c r="H38" s="343">
        <v>1</v>
      </c>
      <c r="I38" s="345">
        <v>1</v>
      </c>
    </row>
    <row r="39" spans="1:9" x14ac:dyDescent="0.35">
      <c r="A39" s="384"/>
      <c r="B39" s="387"/>
      <c r="C39" s="32">
        <v>34</v>
      </c>
      <c r="D39" s="45" t="s">
        <v>142</v>
      </c>
      <c r="E39" s="343">
        <v>1.4</v>
      </c>
      <c r="F39" s="344">
        <v>1</v>
      </c>
      <c r="G39" s="344">
        <v>0</v>
      </c>
      <c r="H39" s="343">
        <v>1</v>
      </c>
      <c r="I39" s="345">
        <v>1</v>
      </c>
    </row>
    <row r="40" spans="1:9" x14ac:dyDescent="0.35">
      <c r="A40" s="384"/>
      <c r="B40" s="387"/>
      <c r="C40" s="32">
        <v>34</v>
      </c>
      <c r="D40" s="45" t="s">
        <v>23</v>
      </c>
      <c r="E40" s="343">
        <v>1.4</v>
      </c>
      <c r="F40" s="344">
        <v>1</v>
      </c>
      <c r="G40" s="344">
        <v>0</v>
      </c>
      <c r="H40" s="343">
        <v>1</v>
      </c>
      <c r="I40" s="345">
        <v>1</v>
      </c>
    </row>
    <row r="41" spans="1:9" x14ac:dyDescent="0.35">
      <c r="A41" s="384"/>
      <c r="B41" s="387"/>
      <c r="C41" s="32">
        <v>34</v>
      </c>
      <c r="D41" s="45" t="s">
        <v>24</v>
      </c>
      <c r="E41" s="343">
        <v>1.4</v>
      </c>
      <c r="F41" s="344">
        <v>1</v>
      </c>
      <c r="G41" s="344">
        <v>0</v>
      </c>
      <c r="H41" s="343">
        <v>1</v>
      </c>
      <c r="I41" s="345">
        <v>1</v>
      </c>
    </row>
    <row r="42" spans="1:9" x14ac:dyDescent="0.35">
      <c r="A42" s="384"/>
      <c r="B42" s="387"/>
      <c r="C42" s="32">
        <v>34</v>
      </c>
      <c r="D42" s="45" t="s">
        <v>25</v>
      </c>
      <c r="E42" s="343">
        <v>1.4</v>
      </c>
      <c r="F42" s="344">
        <v>1</v>
      </c>
      <c r="G42" s="344">
        <v>0</v>
      </c>
      <c r="H42" s="343">
        <v>1</v>
      </c>
      <c r="I42" s="345">
        <v>1</v>
      </c>
    </row>
    <row r="43" spans="1:9" ht="16" thickBot="1" x14ac:dyDescent="0.4">
      <c r="A43" s="384"/>
      <c r="B43" s="388"/>
      <c r="C43" s="36">
        <v>34</v>
      </c>
      <c r="D43" s="44" t="s">
        <v>26</v>
      </c>
      <c r="E43" s="349">
        <v>1.4</v>
      </c>
      <c r="F43" s="350">
        <v>1</v>
      </c>
      <c r="G43" s="350">
        <v>0</v>
      </c>
      <c r="H43" s="349">
        <v>1</v>
      </c>
      <c r="I43" s="351">
        <v>1</v>
      </c>
    </row>
    <row r="44" spans="1:9" x14ac:dyDescent="0.35">
      <c r="A44" s="384"/>
      <c r="B44" s="386" t="s">
        <v>74</v>
      </c>
      <c r="C44" s="51">
        <v>23</v>
      </c>
      <c r="D44" s="52" t="s">
        <v>29</v>
      </c>
      <c r="E44" s="355">
        <v>1.4</v>
      </c>
      <c r="F44" s="356">
        <v>1</v>
      </c>
      <c r="G44" s="356">
        <v>0</v>
      </c>
      <c r="H44" s="355">
        <v>1</v>
      </c>
      <c r="I44" s="357">
        <v>1</v>
      </c>
    </row>
    <row r="45" spans="1:9" x14ac:dyDescent="0.35">
      <c r="A45" s="384"/>
      <c r="B45" s="387"/>
      <c r="C45" s="32">
        <v>23</v>
      </c>
      <c r="D45" s="45" t="s">
        <v>30</v>
      </c>
      <c r="E45" s="343">
        <v>1.4</v>
      </c>
      <c r="F45" s="344">
        <v>1</v>
      </c>
      <c r="G45" s="344">
        <v>0</v>
      </c>
      <c r="H45" s="343">
        <v>1</v>
      </c>
      <c r="I45" s="345">
        <v>1</v>
      </c>
    </row>
    <row r="46" spans="1:9" x14ac:dyDescent="0.35">
      <c r="A46" s="384"/>
      <c r="B46" s="387"/>
      <c r="C46" s="32">
        <v>23</v>
      </c>
      <c r="D46" s="45" t="s">
        <v>31</v>
      </c>
      <c r="E46" s="343">
        <v>1.4</v>
      </c>
      <c r="F46" s="344">
        <v>1</v>
      </c>
      <c r="G46" s="344">
        <v>0</v>
      </c>
      <c r="H46" s="343">
        <v>1</v>
      </c>
      <c r="I46" s="345">
        <v>1</v>
      </c>
    </row>
    <row r="47" spans="1:9" x14ac:dyDescent="0.35">
      <c r="A47" s="384"/>
      <c r="B47" s="387"/>
      <c r="C47" s="32">
        <v>23</v>
      </c>
      <c r="D47" s="45" t="s">
        <v>32</v>
      </c>
      <c r="E47" s="343">
        <v>1.4</v>
      </c>
      <c r="F47" s="344">
        <v>1</v>
      </c>
      <c r="G47" s="344">
        <v>0</v>
      </c>
      <c r="H47" s="343">
        <v>1</v>
      </c>
      <c r="I47" s="345">
        <v>1</v>
      </c>
    </row>
    <row r="48" spans="1:9" x14ac:dyDescent="0.35">
      <c r="A48" s="384"/>
      <c r="B48" s="387"/>
      <c r="C48" s="32">
        <v>23</v>
      </c>
      <c r="D48" s="45" t="s">
        <v>33</v>
      </c>
      <c r="E48" s="343">
        <v>1.4</v>
      </c>
      <c r="F48" s="344">
        <v>1</v>
      </c>
      <c r="G48" s="344">
        <v>0</v>
      </c>
      <c r="H48" s="343">
        <v>1</v>
      </c>
      <c r="I48" s="345">
        <v>1</v>
      </c>
    </row>
    <row r="49" spans="1:9" x14ac:dyDescent="0.35">
      <c r="A49" s="384"/>
      <c r="B49" s="387"/>
      <c r="C49" s="32">
        <v>23</v>
      </c>
      <c r="D49" s="45" t="s">
        <v>34</v>
      </c>
      <c r="E49" s="343">
        <v>1.4</v>
      </c>
      <c r="F49" s="344">
        <v>1</v>
      </c>
      <c r="G49" s="344">
        <v>0</v>
      </c>
      <c r="H49" s="343">
        <v>1</v>
      </c>
      <c r="I49" s="345">
        <v>1</v>
      </c>
    </row>
    <row r="50" spans="1:9" ht="16" thickBot="1" x14ac:dyDescent="0.4">
      <c r="A50" s="384"/>
      <c r="B50" s="388"/>
      <c r="C50" s="55">
        <v>23</v>
      </c>
      <c r="D50" s="56" t="s">
        <v>35</v>
      </c>
      <c r="E50" s="346">
        <v>1.4</v>
      </c>
      <c r="F50" s="347">
        <v>1</v>
      </c>
      <c r="G50" s="347">
        <v>0</v>
      </c>
      <c r="H50" s="346">
        <v>1</v>
      </c>
      <c r="I50" s="348">
        <v>1</v>
      </c>
    </row>
    <row r="51" spans="1:9" x14ac:dyDescent="0.35">
      <c r="A51" s="384"/>
      <c r="B51" s="378" t="s">
        <v>77</v>
      </c>
      <c r="C51" s="28">
        <v>24</v>
      </c>
      <c r="D51" s="43" t="s">
        <v>36</v>
      </c>
      <c r="E51" s="340"/>
      <c r="F51" s="341"/>
      <c r="G51" s="341"/>
      <c r="H51" s="340"/>
      <c r="I51" s="342"/>
    </row>
    <row r="52" spans="1:9" ht="16" thickBot="1" x14ac:dyDescent="0.4">
      <c r="A52" s="384"/>
      <c r="B52" s="379"/>
      <c r="C52" s="36">
        <v>24</v>
      </c>
      <c r="D52" s="44" t="s">
        <v>37</v>
      </c>
      <c r="E52" s="349"/>
      <c r="F52" s="350"/>
      <c r="G52" s="350"/>
      <c r="H52" s="349"/>
      <c r="I52" s="351"/>
    </row>
    <row r="53" spans="1:9" x14ac:dyDescent="0.35">
      <c r="A53" s="384"/>
      <c r="B53" s="386" t="s">
        <v>78</v>
      </c>
      <c r="C53" s="67">
        <v>24</v>
      </c>
      <c r="D53" s="52" t="s">
        <v>57</v>
      </c>
      <c r="E53" s="355">
        <v>1.1000000000000001</v>
      </c>
      <c r="F53" s="356">
        <v>1</v>
      </c>
      <c r="G53" s="356">
        <v>0</v>
      </c>
      <c r="H53" s="355">
        <v>1</v>
      </c>
      <c r="I53" s="357">
        <v>1</v>
      </c>
    </row>
    <row r="54" spans="1:9" x14ac:dyDescent="0.35">
      <c r="A54" s="384"/>
      <c r="B54" s="387"/>
      <c r="C54" s="22">
        <v>24</v>
      </c>
      <c r="D54" s="45" t="s">
        <v>58</v>
      </c>
      <c r="E54" s="343">
        <v>1.4</v>
      </c>
      <c r="F54" s="344">
        <v>1</v>
      </c>
      <c r="G54" s="344">
        <v>0</v>
      </c>
      <c r="H54" s="343">
        <v>1</v>
      </c>
      <c r="I54" s="345">
        <v>1</v>
      </c>
    </row>
    <row r="55" spans="1:9" x14ac:dyDescent="0.35">
      <c r="A55" s="384"/>
      <c r="B55" s="387"/>
      <c r="C55" s="22">
        <v>24</v>
      </c>
      <c r="D55" s="45" t="s">
        <v>59</v>
      </c>
      <c r="E55" s="343">
        <v>1</v>
      </c>
      <c r="F55" s="344">
        <v>1</v>
      </c>
      <c r="G55" s="344">
        <v>0</v>
      </c>
      <c r="H55" s="343">
        <v>1</v>
      </c>
      <c r="I55" s="345">
        <v>1</v>
      </c>
    </row>
    <row r="56" spans="1:9" x14ac:dyDescent="0.35">
      <c r="A56" s="384"/>
      <c r="B56" s="387"/>
      <c r="C56" s="22">
        <v>24</v>
      </c>
      <c r="D56" s="45" t="s">
        <v>60</v>
      </c>
      <c r="E56" s="343">
        <v>1</v>
      </c>
      <c r="F56" s="344">
        <v>1</v>
      </c>
      <c r="G56" s="344">
        <v>0</v>
      </c>
      <c r="H56" s="343">
        <v>1</v>
      </c>
      <c r="I56" s="345">
        <v>1</v>
      </c>
    </row>
    <row r="57" spans="1:9" x14ac:dyDescent="0.35">
      <c r="A57" s="384"/>
      <c r="B57" s="387"/>
      <c r="C57" s="22">
        <v>24</v>
      </c>
      <c r="D57" s="45" t="s">
        <v>61</v>
      </c>
      <c r="E57" s="343"/>
      <c r="F57" s="344"/>
      <c r="G57" s="344"/>
      <c r="H57" s="343"/>
      <c r="I57" s="345"/>
    </row>
    <row r="58" spans="1:9" x14ac:dyDescent="0.35">
      <c r="A58" s="384"/>
      <c r="B58" s="387"/>
      <c r="C58" s="22">
        <v>24</v>
      </c>
      <c r="D58" s="45" t="s">
        <v>62</v>
      </c>
      <c r="E58" s="343">
        <v>0.2</v>
      </c>
      <c r="F58" s="344">
        <v>1</v>
      </c>
      <c r="G58" s="344">
        <v>0</v>
      </c>
      <c r="H58" s="343">
        <v>1</v>
      </c>
      <c r="I58" s="345">
        <v>1</v>
      </c>
    </row>
    <row r="59" spans="1:9" ht="16" thickBot="1" x14ac:dyDescent="0.4">
      <c r="A59" s="385"/>
      <c r="B59" s="388"/>
      <c r="C59" s="68">
        <v>24</v>
      </c>
      <c r="D59" s="56" t="s">
        <v>63</v>
      </c>
      <c r="E59" s="346">
        <v>0.5</v>
      </c>
      <c r="F59" s="347">
        <v>1</v>
      </c>
      <c r="G59" s="347">
        <v>0</v>
      </c>
      <c r="H59" s="346">
        <v>1</v>
      </c>
      <c r="I59" s="348">
        <v>1</v>
      </c>
    </row>
    <row r="60" spans="1:9" ht="16" customHeight="1" thickBot="1" x14ac:dyDescent="0.4">
      <c r="A60" s="375" t="s">
        <v>49</v>
      </c>
      <c r="B60" s="69" t="s">
        <v>79</v>
      </c>
      <c r="C60" s="58">
        <v>25</v>
      </c>
      <c r="D60" s="59" t="s">
        <v>38</v>
      </c>
      <c r="E60" s="358">
        <v>1.4</v>
      </c>
      <c r="F60" s="359">
        <v>1</v>
      </c>
      <c r="G60" s="359">
        <v>0</v>
      </c>
      <c r="H60" s="358">
        <v>1</v>
      </c>
      <c r="I60" s="360">
        <v>1</v>
      </c>
    </row>
    <row r="61" spans="1:9" ht="16" thickBot="1" x14ac:dyDescent="0.4">
      <c r="A61" s="376"/>
      <c r="B61" s="70" t="s">
        <v>80</v>
      </c>
      <c r="C61" s="63">
        <v>25</v>
      </c>
      <c r="D61" s="64" t="s">
        <v>96</v>
      </c>
      <c r="E61" s="361">
        <v>1.8</v>
      </c>
      <c r="F61" s="362">
        <v>1</v>
      </c>
      <c r="G61" s="362">
        <v>0</v>
      </c>
      <c r="H61" s="361">
        <v>1</v>
      </c>
      <c r="I61" s="363">
        <v>1</v>
      </c>
    </row>
    <row r="62" spans="1:9" ht="16" thickBot="1" x14ac:dyDescent="0.4">
      <c r="A62" s="376"/>
      <c r="B62" s="69" t="s">
        <v>81</v>
      </c>
      <c r="C62" s="58">
        <v>25</v>
      </c>
      <c r="D62" s="59" t="s">
        <v>39</v>
      </c>
      <c r="E62" s="358">
        <v>1.4</v>
      </c>
      <c r="F62" s="359">
        <v>1</v>
      </c>
      <c r="G62" s="359">
        <v>0</v>
      </c>
      <c r="H62" s="358">
        <v>1</v>
      </c>
      <c r="I62" s="360">
        <v>1</v>
      </c>
    </row>
    <row r="63" spans="1:9" ht="16" customHeight="1" thickBot="1" x14ac:dyDescent="0.4">
      <c r="A63" s="376"/>
      <c r="B63" s="70" t="s">
        <v>82</v>
      </c>
      <c r="C63" s="71">
        <v>25</v>
      </c>
      <c r="D63" s="64" t="s">
        <v>40</v>
      </c>
      <c r="E63" s="361">
        <v>1.4</v>
      </c>
      <c r="F63" s="362">
        <v>1</v>
      </c>
      <c r="G63" s="362">
        <v>0</v>
      </c>
      <c r="H63" s="361">
        <v>1</v>
      </c>
      <c r="I63" s="363">
        <v>1</v>
      </c>
    </row>
    <row r="64" spans="1:9" ht="16" thickBot="1" x14ac:dyDescent="0.4">
      <c r="A64" s="376"/>
      <c r="B64" s="69" t="s">
        <v>83</v>
      </c>
      <c r="C64" s="72">
        <v>35</v>
      </c>
      <c r="D64" s="59" t="s">
        <v>48</v>
      </c>
      <c r="E64" s="358">
        <v>1.4</v>
      </c>
      <c r="F64" s="359">
        <v>1</v>
      </c>
      <c r="G64" s="359">
        <v>0</v>
      </c>
      <c r="H64" s="358">
        <v>1</v>
      </c>
      <c r="I64" s="360">
        <v>1</v>
      </c>
    </row>
    <row r="65" spans="1:59" ht="16" thickBot="1" x14ac:dyDescent="0.4">
      <c r="A65" s="376"/>
      <c r="B65" s="70" t="s">
        <v>84</v>
      </c>
      <c r="C65" s="71">
        <v>33</v>
      </c>
      <c r="D65" s="64" t="s">
        <v>41</v>
      </c>
      <c r="E65" s="361">
        <v>1.3</v>
      </c>
      <c r="F65" s="362">
        <v>1</v>
      </c>
      <c r="G65" s="362">
        <v>0</v>
      </c>
      <c r="H65" s="361">
        <v>1</v>
      </c>
      <c r="I65" s="363">
        <v>1</v>
      </c>
    </row>
    <row r="66" spans="1:59" ht="16" thickBot="1" x14ac:dyDescent="0.4">
      <c r="A66" s="376"/>
      <c r="B66" s="69" t="s">
        <v>85</v>
      </c>
      <c r="C66" s="72">
        <v>38</v>
      </c>
      <c r="D66" s="59" t="s">
        <v>42</v>
      </c>
      <c r="E66" s="358">
        <v>1.4</v>
      </c>
      <c r="F66" s="359">
        <v>1</v>
      </c>
      <c r="G66" s="359">
        <v>0</v>
      </c>
      <c r="H66" s="358">
        <v>1</v>
      </c>
      <c r="I66" s="360">
        <v>1</v>
      </c>
    </row>
    <row r="67" spans="1:59" ht="16" thickBot="1" x14ac:dyDescent="0.4">
      <c r="A67" s="377"/>
      <c r="B67" s="73" t="s">
        <v>86</v>
      </c>
      <c r="C67" s="74">
        <v>25</v>
      </c>
      <c r="D67" s="75" t="s">
        <v>43</v>
      </c>
      <c r="E67" s="364">
        <v>1.4</v>
      </c>
      <c r="F67" s="365">
        <v>1</v>
      </c>
      <c r="G67" s="365">
        <v>0</v>
      </c>
      <c r="H67" s="364">
        <v>1</v>
      </c>
      <c r="I67" s="366">
        <v>1</v>
      </c>
    </row>
    <row r="68" spans="1:59" ht="16" thickBot="1" x14ac:dyDescent="0.4"/>
    <row r="69" spans="1:59" ht="30.5" thickBot="1" x14ac:dyDescent="0.4">
      <c r="E69" s="108" t="s">
        <v>99</v>
      </c>
      <c r="F69" s="108" t="s">
        <v>106</v>
      </c>
      <c r="G69" s="108" t="s">
        <v>107</v>
      </c>
      <c r="H69" s="107" t="s">
        <v>170</v>
      </c>
    </row>
    <row r="70" spans="1:59" x14ac:dyDescent="0.35">
      <c r="A70" s="409" t="s">
        <v>143</v>
      </c>
      <c r="B70" s="386" t="s">
        <v>73</v>
      </c>
      <c r="C70" s="28">
        <v>34</v>
      </c>
      <c r="D70" s="94" t="s">
        <v>27</v>
      </c>
      <c r="E70" s="109">
        <v>0</v>
      </c>
      <c r="F70" s="110">
        <v>1</v>
      </c>
      <c r="G70" s="111">
        <v>1</v>
      </c>
      <c r="H70" s="81">
        <v>1</v>
      </c>
    </row>
    <row r="71" spans="1:59" ht="16" thickBot="1" x14ac:dyDescent="0.4">
      <c r="A71" s="410"/>
      <c r="B71" s="388"/>
      <c r="C71" s="36">
        <v>34</v>
      </c>
      <c r="D71" s="95" t="s">
        <v>28</v>
      </c>
      <c r="E71" s="112">
        <v>0</v>
      </c>
      <c r="F71" s="113">
        <v>1</v>
      </c>
      <c r="G71" s="114">
        <v>1</v>
      </c>
      <c r="H71" s="83">
        <v>1</v>
      </c>
    </row>
    <row r="72" spans="1:59" ht="16" thickBot="1" x14ac:dyDescent="0.4"/>
    <row r="73" spans="1:59" ht="15.5" customHeight="1" x14ac:dyDescent="0.35">
      <c r="E73" s="395" t="s">
        <v>415</v>
      </c>
      <c r="F73" s="396"/>
      <c r="G73" s="396"/>
      <c r="H73" s="397"/>
      <c r="I73" s="139"/>
      <c r="J73" s="139"/>
      <c r="K73" s="139"/>
      <c r="L73" s="139"/>
      <c r="M73" s="139"/>
      <c r="N73" s="139"/>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58"/>
      <c r="AN73" s="158"/>
      <c r="AO73" s="158"/>
      <c r="AP73" s="158"/>
      <c r="AQ73" s="158"/>
      <c r="AR73" s="158"/>
      <c r="AS73" s="158"/>
      <c r="AT73" s="158"/>
      <c r="AU73" s="158"/>
      <c r="AV73" s="158"/>
      <c r="AW73" s="158"/>
      <c r="AX73" s="158"/>
      <c r="AY73" s="158"/>
      <c r="AZ73" s="158"/>
      <c r="BA73" s="158"/>
      <c r="BB73" s="158"/>
      <c r="BC73" s="158"/>
      <c r="BD73" s="158"/>
      <c r="BE73" s="158"/>
      <c r="BF73" s="158"/>
      <c r="BG73" s="158"/>
    </row>
    <row r="74" spans="1:59" ht="15.5" customHeight="1" x14ac:dyDescent="0.35">
      <c r="E74" s="398"/>
      <c r="F74" s="399"/>
      <c r="G74" s="399"/>
      <c r="H74" s="400"/>
      <c r="I74" s="139"/>
      <c r="J74" s="139"/>
      <c r="K74" s="139"/>
      <c r="L74" s="139"/>
      <c r="M74" s="139"/>
      <c r="N74" s="139"/>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8"/>
      <c r="AL74" s="158"/>
      <c r="AM74" s="158"/>
      <c r="AN74" s="158"/>
      <c r="AO74" s="158"/>
      <c r="AP74" s="158"/>
      <c r="AQ74" s="158"/>
      <c r="AR74" s="158"/>
      <c r="AS74" s="158"/>
      <c r="AT74" s="158"/>
      <c r="AU74" s="158"/>
      <c r="AV74" s="158"/>
      <c r="AW74" s="158"/>
      <c r="AX74" s="158"/>
      <c r="AY74" s="158"/>
      <c r="AZ74" s="158"/>
      <c r="BA74" s="158"/>
      <c r="BB74" s="158"/>
      <c r="BC74" s="158"/>
      <c r="BD74" s="158"/>
      <c r="BE74" s="158"/>
      <c r="BF74" s="158"/>
      <c r="BG74" s="158"/>
    </row>
    <row r="75" spans="1:59" ht="15.5" customHeight="1" x14ac:dyDescent="0.35">
      <c r="E75" s="398"/>
      <c r="F75" s="399"/>
      <c r="G75" s="399"/>
      <c r="H75" s="400"/>
      <c r="I75" s="139"/>
      <c r="J75" s="139"/>
      <c r="K75" s="139"/>
      <c r="L75" s="139"/>
      <c r="M75" s="139"/>
      <c r="N75" s="139"/>
      <c r="O75" s="158"/>
      <c r="P75" s="158"/>
      <c r="Q75" s="158"/>
      <c r="R75" s="158"/>
      <c r="S75" s="158"/>
      <c r="T75" s="158"/>
      <c r="U75" s="158"/>
      <c r="V75" s="158"/>
      <c r="W75" s="158"/>
      <c r="X75" s="158"/>
      <c r="Y75" s="158"/>
      <c r="Z75" s="158"/>
      <c r="AA75" s="158"/>
      <c r="AB75" s="158"/>
      <c r="AC75" s="158"/>
      <c r="AD75" s="158"/>
      <c r="AE75" s="158"/>
      <c r="AF75" s="158"/>
      <c r="AG75" s="158"/>
      <c r="AH75" s="158"/>
      <c r="AI75" s="158"/>
      <c r="AJ75" s="158"/>
      <c r="AK75" s="158"/>
      <c r="AL75" s="158"/>
      <c r="AM75" s="158"/>
      <c r="AN75" s="158"/>
      <c r="AO75" s="158"/>
      <c r="AP75" s="158"/>
      <c r="AQ75" s="158"/>
      <c r="AR75" s="158"/>
      <c r="AS75" s="158"/>
      <c r="AT75" s="158"/>
      <c r="AU75" s="158"/>
      <c r="AV75" s="158"/>
      <c r="AW75" s="158"/>
      <c r="AX75" s="158"/>
      <c r="AY75" s="158"/>
      <c r="AZ75" s="158"/>
      <c r="BA75" s="158"/>
      <c r="BB75" s="158"/>
      <c r="BC75" s="158"/>
      <c r="BD75" s="158"/>
      <c r="BE75" s="158"/>
      <c r="BF75" s="158"/>
      <c r="BG75" s="158"/>
    </row>
    <row r="76" spans="1:59" ht="15.5" customHeight="1" x14ac:dyDescent="0.35">
      <c r="E76" s="398"/>
      <c r="F76" s="399"/>
      <c r="G76" s="399"/>
      <c r="H76" s="400"/>
      <c r="I76" s="139"/>
      <c r="J76" s="139"/>
      <c r="K76" s="139"/>
      <c r="L76" s="139"/>
      <c r="M76" s="139"/>
      <c r="N76" s="139"/>
      <c r="O76" s="158"/>
      <c r="P76" s="158"/>
      <c r="Q76" s="158"/>
      <c r="R76" s="158"/>
      <c r="S76" s="158"/>
      <c r="T76" s="158"/>
      <c r="U76" s="158"/>
      <c r="V76" s="158"/>
      <c r="W76" s="158"/>
      <c r="X76" s="158"/>
      <c r="Y76" s="158"/>
      <c r="Z76" s="158"/>
      <c r="AA76" s="158"/>
      <c r="AB76" s="158"/>
      <c r="AC76" s="158"/>
      <c r="AD76" s="158"/>
      <c r="AE76" s="158"/>
      <c r="AF76" s="158"/>
      <c r="AG76" s="158"/>
      <c r="AH76" s="158"/>
      <c r="AI76" s="158"/>
      <c r="AJ76" s="158"/>
      <c r="AK76" s="158"/>
      <c r="AL76" s="158"/>
      <c r="AM76" s="158"/>
      <c r="AN76" s="158"/>
      <c r="AO76" s="158"/>
      <c r="AP76" s="158"/>
      <c r="AQ76" s="158"/>
      <c r="AR76" s="158"/>
      <c r="AS76" s="158"/>
      <c r="AT76" s="158"/>
      <c r="AU76" s="158"/>
      <c r="AV76" s="158"/>
      <c r="AW76" s="158"/>
      <c r="AX76" s="158"/>
      <c r="AY76" s="158"/>
      <c r="AZ76" s="158"/>
      <c r="BA76" s="158"/>
      <c r="BB76" s="158"/>
      <c r="BC76" s="158"/>
      <c r="BD76" s="158"/>
      <c r="BE76" s="158"/>
      <c r="BF76" s="158"/>
      <c r="BG76" s="158"/>
    </row>
    <row r="77" spans="1:59" ht="15.5" customHeight="1" x14ac:dyDescent="0.35">
      <c r="E77" s="398"/>
      <c r="F77" s="399"/>
      <c r="G77" s="399"/>
      <c r="H77" s="400"/>
      <c r="I77" s="139"/>
      <c r="J77" s="139"/>
      <c r="K77" s="139"/>
      <c r="L77" s="139"/>
      <c r="M77" s="139"/>
      <c r="N77" s="139"/>
      <c r="O77" s="158"/>
      <c r="P77" s="158"/>
      <c r="Q77" s="158"/>
      <c r="R77" s="158"/>
      <c r="S77" s="158"/>
      <c r="T77" s="158"/>
      <c r="U77" s="158"/>
      <c r="V77" s="158"/>
      <c r="W77" s="158"/>
      <c r="X77" s="158"/>
      <c r="Y77" s="158"/>
      <c r="Z77" s="158"/>
      <c r="AA77" s="158"/>
      <c r="AB77" s="158"/>
      <c r="AC77" s="158"/>
      <c r="AD77" s="158"/>
      <c r="AE77" s="158"/>
      <c r="AF77" s="158"/>
      <c r="AG77" s="158"/>
      <c r="AH77" s="158"/>
      <c r="AI77" s="158"/>
      <c r="AJ77" s="158"/>
      <c r="AK77" s="158"/>
      <c r="AL77" s="158"/>
      <c r="AM77" s="158"/>
      <c r="AN77" s="158"/>
      <c r="AO77" s="158"/>
      <c r="AP77" s="158"/>
      <c r="AQ77" s="158"/>
      <c r="AR77" s="158"/>
      <c r="AS77" s="158"/>
      <c r="AT77" s="158"/>
      <c r="AU77" s="158"/>
      <c r="AV77" s="158"/>
      <c r="AW77" s="158"/>
      <c r="AX77" s="158"/>
      <c r="AY77" s="158"/>
      <c r="AZ77" s="158"/>
      <c r="BA77" s="158"/>
      <c r="BB77" s="158"/>
      <c r="BC77" s="158"/>
      <c r="BD77" s="158"/>
      <c r="BE77" s="158"/>
      <c r="BF77" s="158"/>
      <c r="BG77" s="158"/>
    </row>
    <row r="78" spans="1:59" ht="15.5" customHeight="1" x14ac:dyDescent="0.35">
      <c r="E78" s="398"/>
      <c r="F78" s="399"/>
      <c r="G78" s="399"/>
      <c r="H78" s="400"/>
      <c r="I78" s="139"/>
      <c r="J78" s="139"/>
      <c r="K78" s="139"/>
      <c r="L78" s="139"/>
      <c r="M78" s="139"/>
      <c r="N78" s="139"/>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8"/>
      <c r="AL78" s="158"/>
      <c r="AM78" s="158"/>
      <c r="AN78" s="158"/>
      <c r="AO78" s="158"/>
      <c r="AP78" s="158"/>
      <c r="AQ78" s="158"/>
      <c r="AR78" s="158"/>
      <c r="AS78" s="158"/>
      <c r="AT78" s="158"/>
      <c r="AU78" s="158"/>
      <c r="AV78" s="158"/>
      <c r="AW78" s="158"/>
      <c r="AX78" s="158"/>
      <c r="AY78" s="158"/>
      <c r="AZ78" s="158"/>
      <c r="BA78" s="158"/>
      <c r="BB78" s="158"/>
      <c r="BC78" s="158"/>
      <c r="BD78" s="158"/>
      <c r="BE78" s="158"/>
      <c r="BF78" s="158"/>
      <c r="BG78" s="158"/>
    </row>
    <row r="79" spans="1:59" ht="15.5" customHeight="1" x14ac:dyDescent="0.35">
      <c r="E79" s="398"/>
      <c r="F79" s="399"/>
      <c r="G79" s="399"/>
      <c r="H79" s="400"/>
      <c r="I79" s="139"/>
      <c r="J79" s="139"/>
      <c r="K79" s="139"/>
      <c r="L79" s="139"/>
      <c r="M79" s="139"/>
      <c r="N79" s="139"/>
      <c r="O79" s="158"/>
      <c r="P79" s="158"/>
      <c r="Q79" s="158"/>
      <c r="R79" s="158"/>
      <c r="S79" s="158"/>
      <c r="T79" s="158"/>
      <c r="U79" s="158"/>
      <c r="V79" s="158"/>
      <c r="W79" s="158"/>
      <c r="X79" s="158"/>
      <c r="Y79" s="158"/>
      <c r="Z79" s="158"/>
      <c r="AA79" s="158"/>
      <c r="AB79" s="158"/>
      <c r="AC79" s="158"/>
      <c r="AD79" s="158"/>
      <c r="AE79" s="158"/>
      <c r="AF79" s="158"/>
      <c r="AG79" s="158"/>
      <c r="AH79" s="158"/>
      <c r="AI79" s="158"/>
      <c r="AJ79" s="158"/>
      <c r="AK79" s="158"/>
      <c r="AL79" s="158"/>
      <c r="AM79" s="158"/>
      <c r="AN79" s="158"/>
      <c r="AO79" s="158"/>
      <c r="AP79" s="158"/>
      <c r="AQ79" s="158"/>
      <c r="AR79" s="158"/>
      <c r="AS79" s="158"/>
      <c r="AT79" s="158"/>
      <c r="AU79" s="158"/>
      <c r="AV79" s="158"/>
      <c r="AW79" s="158"/>
      <c r="AX79" s="158"/>
      <c r="AY79" s="158"/>
      <c r="AZ79" s="158"/>
      <c r="BA79" s="158"/>
      <c r="BB79" s="158"/>
      <c r="BC79" s="158"/>
      <c r="BD79" s="158"/>
      <c r="BE79" s="158"/>
      <c r="BF79" s="158"/>
      <c r="BG79" s="158"/>
    </row>
    <row r="80" spans="1:59" ht="15.5" customHeight="1" x14ac:dyDescent="0.35">
      <c r="E80" s="398"/>
      <c r="F80" s="399"/>
      <c r="G80" s="399"/>
      <c r="H80" s="400"/>
      <c r="I80" s="139"/>
      <c r="J80" s="139"/>
      <c r="K80" s="139"/>
      <c r="L80" s="139"/>
      <c r="M80" s="139"/>
      <c r="N80" s="139"/>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8"/>
      <c r="AL80" s="158"/>
      <c r="AM80" s="158"/>
      <c r="AN80" s="158"/>
      <c r="AO80" s="158"/>
      <c r="AP80" s="158"/>
      <c r="AQ80" s="158"/>
      <c r="AR80" s="158"/>
      <c r="AS80" s="158"/>
      <c r="AT80" s="158"/>
      <c r="AU80" s="158"/>
      <c r="AV80" s="158"/>
      <c r="AW80" s="158"/>
      <c r="AX80" s="158"/>
      <c r="AY80" s="158"/>
      <c r="AZ80" s="158"/>
      <c r="BA80" s="158"/>
      <c r="BB80" s="158"/>
      <c r="BC80" s="158"/>
      <c r="BD80" s="158"/>
      <c r="BE80" s="158"/>
      <c r="BF80" s="158"/>
      <c r="BG80" s="158"/>
    </row>
    <row r="81" spans="5:59" ht="15.5" customHeight="1" x14ac:dyDescent="0.35">
      <c r="E81" s="398"/>
      <c r="F81" s="399"/>
      <c r="G81" s="399"/>
      <c r="H81" s="400"/>
      <c r="I81" s="139"/>
      <c r="J81" s="139"/>
      <c r="K81" s="139"/>
      <c r="L81" s="139"/>
      <c r="M81" s="139"/>
      <c r="N81" s="139"/>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8"/>
      <c r="AL81" s="158"/>
      <c r="AM81" s="158"/>
      <c r="AN81" s="158"/>
      <c r="AO81" s="158"/>
      <c r="AP81" s="158"/>
      <c r="AQ81" s="158"/>
      <c r="AR81" s="158"/>
      <c r="AS81" s="158"/>
      <c r="AT81" s="158"/>
      <c r="AU81" s="158"/>
      <c r="AV81" s="158"/>
      <c r="AW81" s="158"/>
      <c r="AX81" s="158"/>
      <c r="AY81" s="158"/>
      <c r="AZ81" s="158"/>
      <c r="BA81" s="158"/>
      <c r="BB81" s="158"/>
      <c r="BC81" s="158"/>
      <c r="BD81" s="158"/>
      <c r="BE81" s="158"/>
      <c r="BF81" s="158"/>
      <c r="BG81" s="158"/>
    </row>
    <row r="82" spans="5:59" ht="15.5" customHeight="1" x14ac:dyDescent="0.35">
      <c r="E82" s="398"/>
      <c r="F82" s="399"/>
      <c r="G82" s="399"/>
      <c r="H82" s="400"/>
      <c r="I82" s="139"/>
      <c r="J82" s="139"/>
      <c r="K82" s="139"/>
      <c r="L82" s="139"/>
      <c r="M82" s="139"/>
      <c r="N82" s="139"/>
      <c r="O82" s="158"/>
      <c r="P82" s="158"/>
      <c r="Q82" s="158"/>
      <c r="R82" s="158"/>
      <c r="S82" s="158"/>
      <c r="T82" s="158"/>
      <c r="U82" s="158"/>
      <c r="V82" s="158"/>
      <c r="W82" s="158"/>
      <c r="X82" s="158"/>
      <c r="Y82" s="158"/>
      <c r="Z82" s="158"/>
      <c r="AA82" s="158"/>
      <c r="AB82" s="158"/>
      <c r="AC82" s="158"/>
      <c r="AD82" s="158"/>
      <c r="AE82" s="158"/>
      <c r="AF82" s="158"/>
      <c r="AG82" s="158"/>
      <c r="AH82" s="158"/>
      <c r="AI82" s="158"/>
      <c r="AJ82" s="158"/>
      <c r="AK82" s="158"/>
      <c r="AL82" s="158"/>
      <c r="AM82" s="158"/>
      <c r="AN82" s="158"/>
      <c r="AO82" s="158"/>
      <c r="AP82" s="158"/>
      <c r="AQ82" s="158"/>
      <c r="AR82" s="158"/>
      <c r="AS82" s="158"/>
      <c r="AT82" s="158"/>
      <c r="AU82" s="158"/>
      <c r="AV82" s="158"/>
      <c r="AW82" s="158"/>
      <c r="AX82" s="158"/>
      <c r="AY82" s="158"/>
      <c r="AZ82" s="158"/>
      <c r="BA82" s="158"/>
      <c r="BB82" s="158"/>
      <c r="BC82" s="158"/>
      <c r="BD82" s="158"/>
      <c r="BE82" s="158"/>
      <c r="BF82" s="158"/>
      <c r="BG82" s="158"/>
    </row>
    <row r="83" spans="5:59" ht="15.5" customHeight="1" x14ac:dyDescent="0.35">
      <c r="E83" s="398"/>
      <c r="F83" s="399"/>
      <c r="G83" s="399"/>
      <c r="H83" s="400"/>
      <c r="I83" s="139"/>
      <c r="J83" s="139"/>
      <c r="K83" s="139"/>
      <c r="L83" s="139"/>
      <c r="M83" s="139"/>
      <c r="N83" s="139"/>
      <c r="O83" s="158"/>
      <c r="P83" s="158"/>
      <c r="Q83" s="158"/>
      <c r="R83" s="158"/>
      <c r="S83" s="158"/>
      <c r="T83" s="158"/>
      <c r="U83" s="158"/>
      <c r="V83" s="158"/>
      <c r="W83" s="158"/>
      <c r="X83" s="158"/>
      <c r="Y83" s="158"/>
      <c r="Z83" s="158"/>
      <c r="AA83" s="158"/>
      <c r="AB83" s="158"/>
      <c r="AC83" s="158"/>
      <c r="AD83" s="158"/>
      <c r="AE83" s="158"/>
      <c r="AF83" s="158"/>
      <c r="AG83" s="158"/>
      <c r="AH83" s="158"/>
      <c r="AI83" s="158"/>
      <c r="AJ83" s="158"/>
      <c r="AK83" s="158"/>
      <c r="AL83" s="158"/>
      <c r="AM83" s="158"/>
      <c r="AN83" s="158"/>
      <c r="AO83" s="158"/>
      <c r="AP83" s="158"/>
      <c r="AQ83" s="158"/>
      <c r="AR83" s="158"/>
      <c r="AS83" s="158"/>
      <c r="AT83" s="158"/>
      <c r="AU83" s="158"/>
      <c r="AV83" s="158"/>
      <c r="AW83" s="158"/>
      <c r="AX83" s="158"/>
      <c r="AY83" s="158"/>
      <c r="AZ83" s="158"/>
      <c r="BA83" s="158"/>
      <c r="BB83" s="158"/>
      <c r="BC83" s="158"/>
      <c r="BD83" s="158"/>
      <c r="BE83" s="158"/>
      <c r="BF83" s="158"/>
      <c r="BG83" s="158"/>
    </row>
    <row r="84" spans="5:59" ht="15.5" customHeight="1" x14ac:dyDescent="0.35">
      <c r="E84" s="398"/>
      <c r="F84" s="399"/>
      <c r="G84" s="399"/>
      <c r="H84" s="400"/>
      <c r="I84" s="139"/>
      <c r="J84" s="139"/>
      <c r="K84" s="139"/>
      <c r="L84" s="139"/>
      <c r="M84" s="139"/>
      <c r="N84" s="139"/>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8"/>
      <c r="AL84" s="158"/>
      <c r="AM84" s="158"/>
      <c r="AN84" s="158"/>
      <c r="AO84" s="158"/>
      <c r="AP84" s="158"/>
      <c r="AQ84" s="158"/>
      <c r="AR84" s="158"/>
      <c r="AS84" s="158"/>
      <c r="AT84" s="158"/>
      <c r="AU84" s="158"/>
      <c r="AV84" s="158"/>
      <c r="AW84" s="158"/>
      <c r="AX84" s="158"/>
      <c r="AY84" s="158"/>
      <c r="AZ84" s="158"/>
      <c r="BA84" s="158"/>
      <c r="BB84" s="158"/>
      <c r="BC84" s="158"/>
      <c r="BD84" s="158"/>
      <c r="BE84" s="158"/>
      <c r="BF84" s="158"/>
      <c r="BG84" s="158"/>
    </row>
    <row r="85" spans="5:59" ht="15.5" customHeight="1" x14ac:dyDescent="0.35">
      <c r="E85" s="398"/>
      <c r="F85" s="399"/>
      <c r="G85" s="399"/>
      <c r="H85" s="400"/>
      <c r="I85" s="139"/>
      <c r="J85" s="139"/>
      <c r="K85" s="139"/>
      <c r="L85" s="139"/>
      <c r="M85" s="139"/>
      <c r="N85" s="139"/>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8"/>
      <c r="AL85" s="158"/>
      <c r="AM85" s="158"/>
      <c r="AN85" s="158"/>
      <c r="AO85" s="158"/>
      <c r="AP85" s="158"/>
      <c r="AQ85" s="158"/>
      <c r="AR85" s="158"/>
      <c r="AS85" s="158"/>
      <c r="AT85" s="158"/>
      <c r="AU85" s="158"/>
      <c r="AV85" s="158"/>
      <c r="AW85" s="158"/>
      <c r="AX85" s="158"/>
      <c r="AY85" s="158"/>
      <c r="AZ85" s="158"/>
      <c r="BA85" s="158"/>
      <c r="BB85" s="158"/>
      <c r="BC85" s="158"/>
      <c r="BD85" s="158"/>
      <c r="BE85" s="158"/>
      <c r="BF85" s="158"/>
      <c r="BG85" s="158"/>
    </row>
    <row r="86" spans="5:59" ht="15.5" customHeight="1" x14ac:dyDescent="0.35">
      <c r="E86" s="398"/>
      <c r="F86" s="399"/>
      <c r="G86" s="399"/>
      <c r="H86" s="400"/>
      <c r="I86" s="139"/>
      <c r="J86" s="139"/>
      <c r="K86" s="139"/>
      <c r="L86" s="139"/>
      <c r="M86" s="139"/>
      <c r="N86" s="139"/>
      <c r="O86" s="158"/>
      <c r="P86" s="158"/>
      <c r="Q86" s="158"/>
      <c r="R86" s="158"/>
      <c r="S86" s="158"/>
      <c r="T86" s="158"/>
      <c r="U86" s="158"/>
      <c r="V86" s="158"/>
      <c r="W86" s="158"/>
      <c r="X86" s="158"/>
      <c r="Y86" s="158"/>
      <c r="Z86" s="158"/>
      <c r="AA86" s="158"/>
      <c r="AB86" s="158"/>
      <c r="AC86" s="158"/>
      <c r="AD86" s="158"/>
      <c r="AE86" s="158"/>
      <c r="AF86" s="158"/>
      <c r="AG86" s="158"/>
      <c r="AH86" s="158"/>
      <c r="AI86" s="158"/>
      <c r="AJ86" s="158"/>
      <c r="AK86" s="158"/>
      <c r="AL86" s="158"/>
      <c r="AM86" s="158"/>
      <c r="AN86" s="158"/>
      <c r="AO86" s="158"/>
      <c r="AP86" s="158"/>
      <c r="AQ86" s="158"/>
      <c r="AR86" s="158"/>
      <c r="AS86" s="158"/>
      <c r="AT86" s="158"/>
      <c r="AU86" s="158"/>
      <c r="AV86" s="158"/>
      <c r="AW86" s="158"/>
      <c r="AX86" s="158"/>
      <c r="AY86" s="158"/>
      <c r="AZ86" s="158"/>
      <c r="BA86" s="158"/>
      <c r="BB86" s="158"/>
      <c r="BC86" s="158"/>
      <c r="BD86" s="158"/>
      <c r="BE86" s="158"/>
      <c r="BF86" s="158"/>
      <c r="BG86" s="158"/>
    </row>
    <row r="87" spans="5:59" ht="15.5" customHeight="1" x14ac:dyDescent="0.35">
      <c r="E87" s="398"/>
      <c r="F87" s="399"/>
      <c r="G87" s="399"/>
      <c r="H87" s="400"/>
      <c r="I87" s="139"/>
      <c r="J87" s="139"/>
      <c r="K87" s="139"/>
      <c r="L87" s="139"/>
      <c r="M87" s="139"/>
      <c r="N87" s="139"/>
      <c r="O87" s="158"/>
      <c r="P87" s="158"/>
      <c r="Q87" s="158"/>
      <c r="R87" s="158"/>
      <c r="S87" s="158"/>
      <c r="T87" s="158"/>
      <c r="U87" s="158"/>
      <c r="V87" s="158"/>
      <c r="W87" s="158"/>
      <c r="X87" s="158"/>
      <c r="Y87" s="158"/>
      <c r="Z87" s="158"/>
      <c r="AA87" s="158"/>
      <c r="AB87" s="158"/>
      <c r="AC87" s="158"/>
      <c r="AD87" s="158"/>
      <c r="AE87" s="158"/>
      <c r="AF87" s="158"/>
      <c r="AG87" s="158"/>
      <c r="AH87" s="158"/>
      <c r="AI87" s="158"/>
      <c r="AJ87" s="158"/>
      <c r="AK87" s="158"/>
      <c r="AL87" s="158"/>
      <c r="AM87" s="158"/>
      <c r="AN87" s="158"/>
      <c r="AO87" s="158"/>
      <c r="AP87" s="158"/>
      <c r="AQ87" s="158"/>
      <c r="AR87" s="158"/>
      <c r="AS87" s="158"/>
      <c r="AT87" s="158"/>
      <c r="AU87" s="158"/>
      <c r="AV87" s="158"/>
      <c r="AW87" s="158"/>
      <c r="AX87" s="158"/>
      <c r="AY87" s="158"/>
      <c r="AZ87" s="158"/>
      <c r="BA87" s="158"/>
      <c r="BB87" s="158"/>
      <c r="BC87" s="158"/>
      <c r="BD87" s="158"/>
      <c r="BE87" s="158"/>
      <c r="BF87" s="158"/>
      <c r="BG87" s="158"/>
    </row>
    <row r="88" spans="5:59" ht="15.5" customHeight="1" thickBot="1" x14ac:dyDescent="0.4">
      <c r="E88" s="401"/>
      <c r="F88" s="402"/>
      <c r="G88" s="402"/>
      <c r="H88" s="403"/>
      <c r="I88" s="139"/>
      <c r="J88" s="139"/>
      <c r="K88" s="139"/>
      <c r="L88" s="139"/>
      <c r="M88" s="139"/>
      <c r="N88" s="139"/>
      <c r="O88" s="158"/>
      <c r="P88" s="158"/>
      <c r="Q88" s="158"/>
      <c r="R88" s="158"/>
      <c r="S88" s="158"/>
      <c r="T88" s="158"/>
      <c r="U88" s="158"/>
      <c r="V88" s="158"/>
      <c r="W88" s="158"/>
      <c r="X88" s="158"/>
      <c r="Y88" s="158"/>
      <c r="Z88" s="158"/>
      <c r="AA88" s="158"/>
      <c r="AB88" s="158"/>
      <c r="AC88" s="158"/>
      <c r="AD88" s="158"/>
      <c r="AE88" s="158"/>
      <c r="AF88" s="158"/>
      <c r="AG88" s="158"/>
      <c r="AH88" s="158"/>
      <c r="AI88" s="158"/>
      <c r="AJ88" s="158"/>
      <c r="AK88" s="158"/>
      <c r="AL88" s="158"/>
      <c r="AM88" s="158"/>
      <c r="AN88" s="158"/>
      <c r="AO88" s="158"/>
      <c r="AP88" s="158"/>
      <c r="AQ88" s="158"/>
      <c r="AR88" s="158"/>
      <c r="AS88" s="158"/>
      <c r="AT88" s="158"/>
      <c r="AU88" s="158"/>
      <c r="AV88" s="158"/>
      <c r="AW88" s="158"/>
      <c r="AX88" s="158"/>
      <c r="AY88" s="158"/>
      <c r="AZ88" s="158"/>
      <c r="BA88" s="158"/>
      <c r="BB88" s="158"/>
      <c r="BC88" s="158"/>
      <c r="BD88" s="158"/>
      <c r="BE88" s="158"/>
      <c r="BF88" s="158"/>
      <c r="BG88" s="158"/>
    </row>
    <row r="89" spans="5:59" ht="15.5" customHeight="1" x14ac:dyDescent="0.35">
      <c r="E89" s="139"/>
      <c r="F89" s="139"/>
      <c r="G89" s="139"/>
      <c r="H89" s="139"/>
      <c r="I89" s="158"/>
      <c r="J89" s="158"/>
      <c r="K89" s="158"/>
      <c r="L89" s="158"/>
      <c r="M89" s="158"/>
      <c r="N89" s="158"/>
      <c r="O89" s="158"/>
      <c r="P89" s="158"/>
      <c r="Q89" s="158"/>
      <c r="R89" s="158"/>
      <c r="S89" s="158"/>
      <c r="T89" s="158"/>
      <c r="U89" s="158"/>
      <c r="V89" s="158"/>
      <c r="W89" s="158"/>
      <c r="X89" s="158"/>
      <c r="Y89" s="158"/>
      <c r="Z89" s="158"/>
      <c r="AA89" s="158"/>
      <c r="AB89" s="158"/>
      <c r="AC89" s="158"/>
      <c r="AD89" s="158"/>
      <c r="AE89" s="158"/>
      <c r="AF89" s="158"/>
      <c r="AG89" s="158"/>
      <c r="AH89" s="158"/>
      <c r="AI89" s="158"/>
      <c r="AJ89" s="158"/>
      <c r="AK89" s="158"/>
      <c r="AL89" s="158"/>
      <c r="AM89" s="158"/>
      <c r="AN89" s="158"/>
      <c r="AO89" s="158"/>
      <c r="AP89" s="158"/>
      <c r="AQ89" s="158"/>
      <c r="AR89" s="158"/>
      <c r="AS89" s="158"/>
      <c r="AT89" s="158"/>
      <c r="AU89" s="158"/>
      <c r="AV89" s="158"/>
      <c r="AW89" s="158"/>
      <c r="AX89" s="158"/>
      <c r="AY89" s="158"/>
      <c r="AZ89" s="158"/>
      <c r="BA89" s="158"/>
      <c r="BB89" s="158"/>
      <c r="BC89" s="158"/>
      <c r="BD89" s="158"/>
      <c r="BE89" s="158"/>
      <c r="BF89" s="158"/>
      <c r="BG89" s="158"/>
    </row>
    <row r="90" spans="5:59" x14ac:dyDescent="0.35">
      <c r="E90" s="158"/>
      <c r="F90" s="158"/>
      <c r="G90" s="158"/>
      <c r="H90" s="158"/>
      <c r="I90" s="158"/>
      <c r="J90" s="158"/>
      <c r="K90" s="158"/>
      <c r="L90" s="158"/>
      <c r="M90" s="158"/>
      <c r="N90" s="158"/>
      <c r="O90" s="158"/>
      <c r="P90" s="158"/>
      <c r="Q90" s="158"/>
      <c r="R90" s="158"/>
      <c r="S90" s="158"/>
      <c r="T90" s="158"/>
      <c r="U90" s="158"/>
      <c r="V90" s="158"/>
      <c r="W90" s="158"/>
      <c r="X90" s="158"/>
      <c r="Y90" s="158"/>
      <c r="Z90" s="158"/>
      <c r="AA90" s="158"/>
      <c r="AB90" s="158"/>
      <c r="AC90" s="158"/>
      <c r="AD90" s="158"/>
      <c r="AE90" s="158"/>
      <c r="AF90" s="158"/>
      <c r="AG90" s="158"/>
      <c r="AH90" s="158"/>
      <c r="AI90" s="158"/>
      <c r="AJ90" s="158"/>
      <c r="AK90" s="158"/>
      <c r="AL90" s="158"/>
      <c r="AM90" s="158"/>
      <c r="AN90" s="158"/>
      <c r="AO90" s="158"/>
      <c r="AP90" s="158"/>
      <c r="AQ90" s="158"/>
      <c r="AR90" s="158"/>
      <c r="AS90" s="158"/>
      <c r="AT90" s="158"/>
      <c r="AU90" s="158"/>
      <c r="AV90" s="158"/>
      <c r="AW90" s="158"/>
      <c r="AX90" s="158"/>
      <c r="AY90" s="158"/>
      <c r="AZ90" s="158"/>
      <c r="BA90" s="158"/>
      <c r="BB90" s="158"/>
      <c r="BC90" s="158"/>
      <c r="BD90" s="158"/>
      <c r="BE90" s="158"/>
      <c r="BF90" s="158"/>
      <c r="BG90" s="158"/>
    </row>
    <row r="91" spans="5:59" x14ac:dyDescent="0.35">
      <c r="E91" s="158"/>
      <c r="F91" s="158"/>
      <c r="G91" s="158"/>
      <c r="H91" s="158"/>
      <c r="I91" s="158"/>
      <c r="J91" s="158"/>
      <c r="K91" s="158"/>
      <c r="L91" s="158"/>
      <c r="M91" s="158"/>
      <c r="N91" s="158"/>
      <c r="O91" s="158"/>
      <c r="P91" s="158"/>
      <c r="Q91" s="158"/>
      <c r="R91" s="158"/>
      <c r="S91" s="158"/>
      <c r="T91" s="158"/>
      <c r="U91" s="158"/>
      <c r="V91" s="158"/>
      <c r="W91" s="158"/>
      <c r="X91" s="158"/>
      <c r="Y91" s="158"/>
      <c r="Z91" s="158"/>
      <c r="AA91" s="158"/>
      <c r="AB91" s="158"/>
      <c r="AC91" s="158"/>
      <c r="AD91" s="158"/>
      <c r="AE91" s="158"/>
      <c r="AF91" s="158"/>
      <c r="AG91" s="158"/>
      <c r="AH91" s="158"/>
      <c r="AI91" s="158"/>
      <c r="AJ91" s="158"/>
      <c r="AK91" s="158"/>
      <c r="AL91" s="158"/>
      <c r="AM91" s="158"/>
      <c r="AN91" s="158"/>
      <c r="AO91" s="158"/>
      <c r="AP91" s="158"/>
      <c r="AQ91" s="158"/>
      <c r="AR91" s="158"/>
      <c r="AS91" s="158"/>
      <c r="AT91" s="158"/>
      <c r="AU91" s="158"/>
      <c r="AV91" s="158"/>
      <c r="AW91" s="158"/>
      <c r="AX91" s="158"/>
      <c r="AY91" s="158"/>
      <c r="AZ91" s="158"/>
      <c r="BA91" s="158"/>
      <c r="BB91" s="158"/>
      <c r="BC91" s="158"/>
      <c r="BD91" s="158"/>
      <c r="BE91" s="158"/>
      <c r="BF91" s="158"/>
      <c r="BG91" s="158"/>
    </row>
    <row r="92" spans="5:59" x14ac:dyDescent="0.35">
      <c r="E92" s="158"/>
      <c r="F92" s="158"/>
      <c r="G92" s="158"/>
      <c r="H92" s="158"/>
      <c r="I92" s="158"/>
      <c r="J92" s="158"/>
      <c r="K92" s="158"/>
      <c r="L92" s="158"/>
      <c r="M92" s="158"/>
      <c r="N92" s="158"/>
      <c r="O92" s="158"/>
      <c r="P92" s="158"/>
      <c r="Q92" s="158"/>
      <c r="R92" s="158"/>
      <c r="S92" s="158"/>
      <c r="T92" s="158"/>
      <c r="U92" s="158"/>
      <c r="V92" s="158"/>
      <c r="W92" s="158"/>
      <c r="X92" s="158"/>
      <c r="Y92" s="158"/>
      <c r="Z92" s="158"/>
      <c r="AA92" s="158"/>
      <c r="AB92" s="158"/>
      <c r="AC92" s="158"/>
      <c r="AD92" s="158"/>
      <c r="AE92" s="158"/>
      <c r="AF92" s="158"/>
      <c r="AG92" s="158"/>
      <c r="AH92" s="158"/>
      <c r="AI92" s="158"/>
      <c r="AJ92" s="158"/>
      <c r="AK92" s="158"/>
      <c r="AL92" s="158"/>
      <c r="AM92" s="158"/>
      <c r="AN92" s="158"/>
      <c r="AO92" s="158"/>
      <c r="AP92" s="158"/>
      <c r="AQ92" s="158"/>
      <c r="AR92" s="158"/>
      <c r="AS92" s="158"/>
      <c r="AT92" s="158"/>
      <c r="AU92" s="158"/>
      <c r="AV92" s="158"/>
      <c r="AW92" s="158"/>
      <c r="AX92" s="158"/>
      <c r="AY92" s="158"/>
      <c r="AZ92" s="158"/>
      <c r="BA92" s="158"/>
      <c r="BB92" s="158"/>
      <c r="BC92" s="158"/>
      <c r="BD92" s="158"/>
      <c r="BE92" s="158"/>
      <c r="BF92" s="158"/>
      <c r="BG92" s="158"/>
    </row>
  </sheetData>
  <mergeCells count="25">
    <mergeCell ref="A1:I1"/>
    <mergeCell ref="E73:H88"/>
    <mergeCell ref="K12:R15"/>
    <mergeCell ref="K17:R20"/>
    <mergeCell ref="K22:R26"/>
    <mergeCell ref="K28:R32"/>
    <mergeCell ref="K3:R5"/>
    <mergeCell ref="K7:R10"/>
    <mergeCell ref="A4:A10"/>
    <mergeCell ref="B4:B8"/>
    <mergeCell ref="B9:B10"/>
    <mergeCell ref="A11:A21"/>
    <mergeCell ref="B11:B12"/>
    <mergeCell ref="B13:B21"/>
    <mergeCell ref="B51:B52"/>
    <mergeCell ref="B53:B59"/>
    <mergeCell ref="A70:A71"/>
    <mergeCell ref="B70:B71"/>
    <mergeCell ref="A60:A67"/>
    <mergeCell ref="A22:A59"/>
    <mergeCell ref="B23:B24"/>
    <mergeCell ref="B25:B26"/>
    <mergeCell ref="B28:B29"/>
    <mergeCell ref="B34:B43"/>
    <mergeCell ref="B44:B50"/>
  </mergeCell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4BBB14CD-2D48-41AE-BFF0-CB808F9EEB09}">
            <xm:f>'General Input'!$B$4="Hybrid"</xm:f>
            <x14:dxf>
              <fill>
                <patternFill>
                  <bgColor theme="0" tint="-0.24994659260841701"/>
                </patternFill>
              </fill>
            </x14:dxf>
          </x14:cfRule>
          <xm:sqref>C11:I12 C51:I52</xm:sqref>
        </x14:conditionalFormatting>
        <x14:conditionalFormatting xmlns:xm="http://schemas.microsoft.com/office/excel/2006/main">
          <x14:cfRule type="expression" priority="4" id="{D49BC6D7-8517-48EF-9E42-D0926CCE0E21}">
            <xm:f>'General Input'!$B$4="Traditional"</xm:f>
            <x14:dxf>
              <fill>
                <patternFill>
                  <bgColor theme="0" tint="-0.24994659260841701"/>
                </patternFill>
              </fill>
            </x14:dxf>
          </x14:cfRule>
          <xm:sqref>C13:I21 C53:I59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AEA29-BD85-4389-A2EF-CC78ABE9E8D5}">
  <sheetPr>
    <tabColor theme="0"/>
  </sheetPr>
  <dimension ref="A1:M29"/>
  <sheetViews>
    <sheetView zoomScale="70" zoomScaleNormal="70" workbookViewId="0">
      <selection sqref="A1:D1"/>
    </sheetView>
  </sheetViews>
  <sheetFormatPr defaultRowHeight="15.5" x14ac:dyDescent="0.35"/>
  <cols>
    <col min="1" max="1" width="5.36328125" style="2" bestFit="1" customWidth="1"/>
    <col min="2" max="2" width="34.54296875" style="2" bestFit="1" customWidth="1"/>
    <col min="3" max="3" width="17.08984375" style="3" bestFit="1" customWidth="1"/>
    <col min="4" max="4" width="16.7265625" style="3" customWidth="1"/>
    <col min="5" max="16384" width="8.7265625" style="2"/>
  </cols>
  <sheetData>
    <row r="1" spans="1:13" ht="35" customHeight="1" thickBot="1" x14ac:dyDescent="0.4">
      <c r="A1" s="392" t="s">
        <v>460</v>
      </c>
      <c r="B1" s="393"/>
      <c r="C1" s="393"/>
      <c r="D1" s="394"/>
      <c r="E1" s="1"/>
      <c r="F1" s="1"/>
      <c r="G1" s="1"/>
      <c r="H1" s="1"/>
      <c r="I1" s="1"/>
    </row>
    <row r="2" spans="1:13" ht="16" thickBot="1" x14ac:dyDescent="0.4"/>
    <row r="3" spans="1:13" ht="45.5" customHeight="1" thickBot="1" x14ac:dyDescent="0.4">
      <c r="A3" s="224" t="s">
        <v>64</v>
      </c>
      <c r="B3" s="225" t="s">
        <v>101</v>
      </c>
      <c r="C3" s="221" t="s">
        <v>98</v>
      </c>
      <c r="D3" s="226" t="s">
        <v>102</v>
      </c>
      <c r="F3" s="395" t="s">
        <v>416</v>
      </c>
      <c r="G3" s="396"/>
      <c r="H3" s="396"/>
      <c r="I3" s="396"/>
      <c r="J3" s="396"/>
      <c r="K3" s="396"/>
      <c r="L3" s="396"/>
      <c r="M3" s="397"/>
    </row>
    <row r="4" spans="1:13" ht="15.5" customHeight="1" thickBot="1" x14ac:dyDescent="0.4">
      <c r="A4" s="115">
        <v>32</v>
      </c>
      <c r="B4" s="116" t="s">
        <v>90</v>
      </c>
      <c r="C4" s="20">
        <v>40</v>
      </c>
      <c r="D4" s="127">
        <v>1.9</v>
      </c>
      <c r="F4" s="401"/>
      <c r="G4" s="402"/>
      <c r="H4" s="402"/>
      <c r="I4" s="402"/>
      <c r="J4" s="402"/>
      <c r="K4" s="402"/>
      <c r="L4" s="402"/>
      <c r="M4" s="403"/>
    </row>
    <row r="5" spans="1:13" ht="16" customHeight="1" thickBot="1" x14ac:dyDescent="0.4">
      <c r="A5" s="117"/>
      <c r="B5" s="118" t="s">
        <v>44</v>
      </c>
      <c r="C5" s="68">
        <v>40</v>
      </c>
      <c r="D5" s="128">
        <v>1.9</v>
      </c>
      <c r="F5" s="139"/>
      <c r="G5" s="139"/>
      <c r="H5" s="139"/>
      <c r="I5" s="139"/>
      <c r="J5" s="139"/>
      <c r="K5" s="139"/>
      <c r="L5" s="139"/>
      <c r="M5" s="139"/>
    </row>
    <row r="6" spans="1:13" ht="16" thickBot="1" x14ac:dyDescent="0.4">
      <c r="A6" s="119"/>
      <c r="B6" s="120" t="s">
        <v>45</v>
      </c>
      <c r="C6" s="11">
        <v>70</v>
      </c>
      <c r="D6" s="7">
        <v>1.4</v>
      </c>
      <c r="F6" s="395" t="s">
        <v>406</v>
      </c>
      <c r="G6" s="396"/>
      <c r="H6" s="396"/>
      <c r="I6" s="396"/>
      <c r="J6" s="396"/>
      <c r="K6" s="396"/>
      <c r="L6" s="396"/>
      <c r="M6" s="397"/>
    </row>
    <row r="7" spans="1:13" x14ac:dyDescent="0.35">
      <c r="A7" s="115">
        <v>49</v>
      </c>
      <c r="B7" s="116" t="s">
        <v>9</v>
      </c>
      <c r="C7" s="67">
        <v>40</v>
      </c>
      <c r="D7" s="129">
        <v>1.4</v>
      </c>
      <c r="F7" s="398"/>
      <c r="G7" s="399"/>
      <c r="H7" s="399"/>
      <c r="I7" s="399"/>
      <c r="J7" s="399"/>
      <c r="K7" s="399"/>
      <c r="L7" s="399"/>
      <c r="M7" s="400"/>
    </row>
    <row r="8" spans="1:13" x14ac:dyDescent="0.35">
      <c r="A8" s="121">
        <v>29</v>
      </c>
      <c r="B8" s="122" t="s">
        <v>145</v>
      </c>
      <c r="C8" s="22"/>
      <c r="D8" s="130"/>
      <c r="F8" s="398"/>
      <c r="G8" s="399"/>
      <c r="H8" s="399"/>
      <c r="I8" s="399"/>
      <c r="J8" s="399"/>
      <c r="K8" s="399"/>
      <c r="L8" s="399"/>
      <c r="M8" s="400"/>
    </row>
    <row r="9" spans="1:13" ht="16" thickBot="1" x14ac:dyDescent="0.4">
      <c r="A9" s="121">
        <v>28</v>
      </c>
      <c r="B9" s="122" t="s">
        <v>146</v>
      </c>
      <c r="C9" s="22">
        <v>25</v>
      </c>
      <c r="D9" s="130">
        <v>1</v>
      </c>
      <c r="F9" s="401"/>
      <c r="G9" s="402"/>
      <c r="H9" s="402"/>
      <c r="I9" s="402"/>
      <c r="J9" s="402"/>
      <c r="K9" s="402"/>
      <c r="L9" s="402"/>
      <c r="M9" s="403"/>
    </row>
    <row r="10" spans="1:13" ht="16" thickBot="1" x14ac:dyDescent="0.4">
      <c r="A10" s="121">
        <v>21</v>
      </c>
      <c r="B10" s="122" t="s">
        <v>46</v>
      </c>
      <c r="C10" s="22">
        <v>20</v>
      </c>
      <c r="D10" s="130">
        <v>1.4</v>
      </c>
    </row>
    <row r="11" spans="1:13" x14ac:dyDescent="0.35">
      <c r="A11" s="121">
        <v>30</v>
      </c>
      <c r="B11" s="122" t="s">
        <v>91</v>
      </c>
      <c r="C11" s="22">
        <v>60</v>
      </c>
      <c r="D11" s="130">
        <v>1.6</v>
      </c>
      <c r="F11" s="395" t="s">
        <v>417</v>
      </c>
      <c r="G11" s="396"/>
      <c r="H11" s="396"/>
      <c r="I11" s="396"/>
      <c r="J11" s="396"/>
      <c r="K11" s="396"/>
      <c r="L11" s="396"/>
      <c r="M11" s="397"/>
    </row>
    <row r="12" spans="1:13" x14ac:dyDescent="0.35">
      <c r="A12" s="121">
        <v>26</v>
      </c>
      <c r="B12" s="122" t="s">
        <v>16</v>
      </c>
      <c r="C12" s="22">
        <v>40</v>
      </c>
      <c r="D12" s="130">
        <v>1.4</v>
      </c>
      <c r="F12" s="398"/>
      <c r="G12" s="399"/>
      <c r="H12" s="399"/>
      <c r="I12" s="399"/>
      <c r="J12" s="399"/>
      <c r="K12" s="399"/>
      <c r="L12" s="399"/>
      <c r="M12" s="400"/>
    </row>
    <row r="13" spans="1:13" x14ac:dyDescent="0.35">
      <c r="A13" s="121">
        <v>27</v>
      </c>
      <c r="B13" s="122" t="s">
        <v>17</v>
      </c>
      <c r="C13" s="22">
        <v>40</v>
      </c>
      <c r="D13" s="130">
        <v>1.3</v>
      </c>
      <c r="F13" s="398"/>
      <c r="G13" s="399"/>
      <c r="H13" s="399"/>
      <c r="I13" s="399"/>
      <c r="J13" s="399"/>
      <c r="K13" s="399"/>
      <c r="L13" s="399"/>
      <c r="M13" s="400"/>
    </row>
    <row r="14" spans="1:13" ht="16" thickBot="1" x14ac:dyDescent="0.4">
      <c r="A14" s="121">
        <v>25</v>
      </c>
      <c r="B14" s="122" t="s">
        <v>92</v>
      </c>
      <c r="C14" s="22">
        <v>40</v>
      </c>
      <c r="D14" s="130">
        <v>1.4</v>
      </c>
      <c r="F14" s="401"/>
      <c r="G14" s="402"/>
      <c r="H14" s="402"/>
      <c r="I14" s="402"/>
      <c r="J14" s="402"/>
      <c r="K14" s="402"/>
      <c r="L14" s="402"/>
      <c r="M14" s="403"/>
    </row>
    <row r="15" spans="1:13" x14ac:dyDescent="0.35">
      <c r="A15" s="121">
        <v>22</v>
      </c>
      <c r="B15" s="122" t="s">
        <v>18</v>
      </c>
      <c r="C15" s="22">
        <v>40</v>
      </c>
      <c r="D15" s="130">
        <v>1.4</v>
      </c>
    </row>
    <row r="16" spans="1:13" x14ac:dyDescent="0.35">
      <c r="A16" s="121">
        <v>34</v>
      </c>
      <c r="B16" s="122" t="s">
        <v>93</v>
      </c>
      <c r="C16" s="22">
        <v>40</v>
      </c>
      <c r="D16" s="130">
        <v>1.4</v>
      </c>
    </row>
    <row r="17" spans="1:4" x14ac:dyDescent="0.35">
      <c r="A17" s="121">
        <v>23</v>
      </c>
      <c r="B17" s="122" t="s">
        <v>94</v>
      </c>
      <c r="C17" s="22">
        <v>40</v>
      </c>
      <c r="D17" s="130">
        <v>1.4</v>
      </c>
    </row>
    <row r="18" spans="1:4" x14ac:dyDescent="0.35">
      <c r="A18" s="121">
        <v>24</v>
      </c>
      <c r="B18" s="122" t="s">
        <v>95</v>
      </c>
      <c r="C18" s="22">
        <v>40</v>
      </c>
      <c r="D18" s="130">
        <v>1.4</v>
      </c>
    </row>
    <row r="19" spans="1:4" ht="16" thickBot="1" x14ac:dyDescent="0.4">
      <c r="A19" s="123"/>
      <c r="B19" s="124" t="s">
        <v>47</v>
      </c>
      <c r="C19" s="68">
        <v>40</v>
      </c>
      <c r="D19" s="128">
        <v>1.4</v>
      </c>
    </row>
    <row r="20" spans="1:4" x14ac:dyDescent="0.35">
      <c r="A20" s="115">
        <v>25</v>
      </c>
      <c r="B20" s="116" t="s">
        <v>38</v>
      </c>
      <c r="C20" s="20">
        <v>40</v>
      </c>
      <c r="D20" s="127">
        <v>1.4</v>
      </c>
    </row>
    <row r="21" spans="1:4" x14ac:dyDescent="0.35">
      <c r="A21" s="121">
        <v>25</v>
      </c>
      <c r="B21" s="122" t="s">
        <v>96</v>
      </c>
      <c r="C21" s="22">
        <v>40</v>
      </c>
      <c r="D21" s="130">
        <v>1.4</v>
      </c>
    </row>
    <row r="22" spans="1:4" x14ac:dyDescent="0.35">
      <c r="A22" s="121">
        <v>25</v>
      </c>
      <c r="B22" s="122" t="s">
        <v>39</v>
      </c>
      <c r="C22" s="22">
        <v>40</v>
      </c>
      <c r="D22" s="130">
        <v>1</v>
      </c>
    </row>
    <row r="23" spans="1:4" x14ac:dyDescent="0.35">
      <c r="A23" s="121">
        <v>25</v>
      </c>
      <c r="B23" s="122" t="s">
        <v>40</v>
      </c>
      <c r="C23" s="22">
        <v>40</v>
      </c>
      <c r="D23" s="130">
        <v>1.4</v>
      </c>
    </row>
    <row r="24" spans="1:4" x14ac:dyDescent="0.35">
      <c r="A24" s="121">
        <v>35</v>
      </c>
      <c r="B24" s="122" t="s">
        <v>48</v>
      </c>
      <c r="C24" s="22">
        <v>40</v>
      </c>
      <c r="D24" s="130">
        <v>1.4</v>
      </c>
    </row>
    <row r="25" spans="1:4" x14ac:dyDescent="0.35">
      <c r="A25" s="121">
        <v>33</v>
      </c>
      <c r="B25" s="122" t="s">
        <v>41</v>
      </c>
      <c r="C25" s="22">
        <v>40</v>
      </c>
      <c r="D25" s="130">
        <v>1.4</v>
      </c>
    </row>
    <row r="26" spans="1:4" x14ac:dyDescent="0.35">
      <c r="A26" s="121">
        <v>38</v>
      </c>
      <c r="B26" s="122" t="s">
        <v>147</v>
      </c>
      <c r="C26" s="22">
        <v>40</v>
      </c>
      <c r="D26" s="130">
        <v>1.4</v>
      </c>
    </row>
    <row r="27" spans="1:4" x14ac:dyDescent="0.35">
      <c r="A27" s="121"/>
      <c r="B27" s="122" t="s">
        <v>43</v>
      </c>
      <c r="C27" s="22">
        <v>40</v>
      </c>
      <c r="D27" s="130">
        <v>1.4</v>
      </c>
    </row>
    <row r="28" spans="1:4" ht="16" thickBot="1" x14ac:dyDescent="0.4">
      <c r="A28" s="117"/>
      <c r="B28" s="118" t="s">
        <v>49</v>
      </c>
      <c r="C28" s="24">
        <v>40</v>
      </c>
      <c r="D28" s="131">
        <v>1.4</v>
      </c>
    </row>
    <row r="29" spans="1:4" ht="16" thickBot="1" x14ac:dyDescent="0.4">
      <c r="A29" s="125"/>
      <c r="B29" s="126" t="s">
        <v>100</v>
      </c>
      <c r="C29" s="18">
        <v>45</v>
      </c>
      <c r="D29" s="9">
        <v>1.6</v>
      </c>
    </row>
  </sheetData>
  <mergeCells count="4">
    <mergeCell ref="F3:M4"/>
    <mergeCell ref="F6:M9"/>
    <mergeCell ref="F11:M14"/>
    <mergeCell ref="A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CEA64-DF04-4B23-829E-9F889A1BE6A0}">
  <sheetPr>
    <tabColor theme="0"/>
  </sheetPr>
  <dimension ref="A1:O96"/>
  <sheetViews>
    <sheetView zoomScale="70" zoomScaleNormal="70" workbookViewId="0">
      <selection sqref="A1:E1"/>
    </sheetView>
  </sheetViews>
  <sheetFormatPr defaultRowHeight="15.5" x14ac:dyDescent="0.35"/>
  <cols>
    <col min="1" max="1" width="18.7265625" style="2" customWidth="1"/>
    <col min="2" max="2" width="37.36328125" style="2" bestFit="1" customWidth="1"/>
    <col min="3" max="3" width="5.54296875" style="2" bestFit="1" customWidth="1"/>
    <col min="4" max="4" width="41.54296875" style="2" bestFit="1" customWidth="1"/>
    <col min="5" max="5" width="26.36328125" style="93" customWidth="1"/>
    <col min="6" max="16384" width="8.7265625" style="93"/>
  </cols>
  <sheetData>
    <row r="1" spans="1:15" ht="35" customHeight="1" thickBot="1" x14ac:dyDescent="0.35">
      <c r="A1" s="392" t="s">
        <v>105</v>
      </c>
      <c r="B1" s="393"/>
      <c r="C1" s="393"/>
      <c r="D1" s="393"/>
      <c r="E1" s="394"/>
    </row>
    <row r="2" spans="1:15" ht="16" thickBot="1" x14ac:dyDescent="0.4"/>
    <row r="3" spans="1:15" ht="18" customHeight="1" thickBot="1" x14ac:dyDescent="0.35">
      <c r="A3" s="227" t="s">
        <v>47</v>
      </c>
      <c r="B3" s="220" t="s">
        <v>87</v>
      </c>
      <c r="C3" s="220" t="s">
        <v>64</v>
      </c>
      <c r="D3" s="220" t="s">
        <v>88</v>
      </c>
      <c r="E3" s="228" t="s">
        <v>105</v>
      </c>
      <c r="G3" s="395" t="s">
        <v>461</v>
      </c>
      <c r="H3" s="396"/>
      <c r="I3" s="396"/>
      <c r="J3" s="396"/>
      <c r="K3" s="396"/>
      <c r="L3" s="396"/>
      <c r="M3" s="396"/>
      <c r="N3" s="396"/>
      <c r="O3" s="397"/>
    </row>
    <row r="4" spans="1:15" ht="15.5" customHeight="1" x14ac:dyDescent="0.35">
      <c r="A4" s="411" t="s">
        <v>44</v>
      </c>
      <c r="B4" s="414"/>
      <c r="C4" s="28">
        <v>57</v>
      </c>
      <c r="D4" s="29" t="s">
        <v>0</v>
      </c>
      <c r="E4" s="96">
        <v>0.83</v>
      </c>
      <c r="G4" s="398"/>
      <c r="H4" s="399"/>
      <c r="I4" s="399"/>
      <c r="J4" s="399"/>
      <c r="K4" s="399"/>
      <c r="L4" s="399"/>
      <c r="M4" s="399"/>
      <c r="N4" s="399"/>
      <c r="O4" s="400"/>
    </row>
    <row r="5" spans="1:15" ht="15.5" customHeight="1" x14ac:dyDescent="0.35">
      <c r="A5" s="412"/>
      <c r="B5" s="414"/>
      <c r="C5" s="32">
        <v>53</v>
      </c>
      <c r="D5" s="33" t="s">
        <v>1</v>
      </c>
      <c r="E5" s="97">
        <v>0.83</v>
      </c>
      <c r="G5" s="398"/>
      <c r="H5" s="399"/>
      <c r="I5" s="399"/>
      <c r="J5" s="399"/>
      <c r="K5" s="399"/>
      <c r="L5" s="399"/>
      <c r="M5" s="399"/>
      <c r="N5" s="399"/>
      <c r="O5" s="400"/>
    </row>
    <row r="6" spans="1:15" ht="15.5" customHeight="1" x14ac:dyDescent="0.35">
      <c r="A6" s="412"/>
      <c r="B6" s="414"/>
      <c r="C6" s="32">
        <v>55</v>
      </c>
      <c r="D6" s="33" t="s">
        <v>2</v>
      </c>
      <c r="E6" s="97">
        <v>0.83</v>
      </c>
      <c r="G6" s="398"/>
      <c r="H6" s="399"/>
      <c r="I6" s="399"/>
      <c r="J6" s="399"/>
      <c r="K6" s="399"/>
      <c r="L6" s="399"/>
      <c r="M6" s="399"/>
      <c r="N6" s="399"/>
      <c r="O6" s="400"/>
    </row>
    <row r="7" spans="1:15" ht="15.5" customHeight="1" x14ac:dyDescent="0.35">
      <c r="A7" s="412"/>
      <c r="B7" s="414"/>
      <c r="C7" s="32">
        <v>55</v>
      </c>
      <c r="D7" s="33" t="s">
        <v>3</v>
      </c>
      <c r="E7" s="97">
        <v>0.83</v>
      </c>
      <c r="G7" s="398"/>
      <c r="H7" s="399"/>
      <c r="I7" s="399"/>
      <c r="J7" s="399"/>
      <c r="K7" s="399"/>
      <c r="L7" s="399"/>
      <c r="M7" s="399"/>
      <c r="N7" s="399"/>
      <c r="O7" s="400"/>
    </row>
    <row r="8" spans="1:15" ht="16" customHeight="1" thickBot="1" x14ac:dyDescent="0.4">
      <c r="A8" s="412"/>
      <c r="B8" s="414"/>
      <c r="C8" s="36">
        <v>54</v>
      </c>
      <c r="D8" s="37" t="s">
        <v>4</v>
      </c>
      <c r="E8" s="98">
        <v>0.83</v>
      </c>
      <c r="G8" s="398"/>
      <c r="H8" s="399"/>
      <c r="I8" s="399"/>
      <c r="J8" s="399"/>
      <c r="K8" s="399"/>
      <c r="L8" s="399"/>
      <c r="M8" s="399"/>
      <c r="N8" s="399"/>
      <c r="O8" s="400"/>
    </row>
    <row r="9" spans="1:15" ht="15.5" customHeight="1" x14ac:dyDescent="0.35">
      <c r="A9" s="412"/>
      <c r="B9" s="378" t="s">
        <v>65</v>
      </c>
      <c r="C9" s="51">
        <v>32</v>
      </c>
      <c r="D9" s="29" t="s">
        <v>5</v>
      </c>
      <c r="E9" s="96">
        <v>0.83</v>
      </c>
      <c r="G9" s="398"/>
      <c r="H9" s="399"/>
      <c r="I9" s="399"/>
      <c r="J9" s="399"/>
      <c r="K9" s="399"/>
      <c r="L9" s="399"/>
      <c r="M9" s="399"/>
      <c r="N9" s="399"/>
      <c r="O9" s="400"/>
    </row>
    <row r="10" spans="1:15" ht="16" customHeight="1" thickBot="1" x14ac:dyDescent="0.4">
      <c r="A10" s="413"/>
      <c r="B10" s="379"/>
      <c r="C10" s="36">
        <v>32</v>
      </c>
      <c r="D10" s="40" t="s">
        <v>6</v>
      </c>
      <c r="E10" s="99">
        <v>0.83</v>
      </c>
      <c r="G10" s="398"/>
      <c r="H10" s="399"/>
      <c r="I10" s="399"/>
      <c r="J10" s="399"/>
      <c r="K10" s="399"/>
      <c r="L10" s="399"/>
      <c r="M10" s="399"/>
      <c r="N10" s="399"/>
      <c r="O10" s="400"/>
    </row>
    <row r="11" spans="1:15" ht="15.5" customHeight="1" x14ac:dyDescent="0.35">
      <c r="A11" s="375" t="s">
        <v>45</v>
      </c>
      <c r="B11" s="381" t="s">
        <v>75</v>
      </c>
      <c r="C11" s="28">
        <v>72</v>
      </c>
      <c r="D11" s="43" t="s">
        <v>7</v>
      </c>
      <c r="E11" s="96"/>
      <c r="G11" s="398"/>
      <c r="H11" s="399"/>
      <c r="I11" s="399"/>
      <c r="J11" s="399"/>
      <c r="K11" s="399"/>
      <c r="L11" s="399"/>
      <c r="M11" s="399"/>
      <c r="N11" s="399"/>
      <c r="O11" s="400"/>
    </row>
    <row r="12" spans="1:15" ht="16" customHeight="1" thickBot="1" x14ac:dyDescent="0.4">
      <c r="A12" s="376"/>
      <c r="B12" s="382"/>
      <c r="C12" s="36">
        <v>76</v>
      </c>
      <c r="D12" s="44" t="s">
        <v>8</v>
      </c>
      <c r="E12" s="99"/>
      <c r="G12" s="398"/>
      <c r="H12" s="399"/>
      <c r="I12" s="399"/>
      <c r="J12" s="399"/>
      <c r="K12" s="399"/>
      <c r="L12" s="399"/>
      <c r="M12" s="399"/>
      <c r="N12" s="399"/>
      <c r="O12" s="400"/>
    </row>
    <row r="13" spans="1:15" ht="16" thickBot="1" x14ac:dyDescent="0.4">
      <c r="A13" s="376"/>
      <c r="B13" s="378" t="s">
        <v>76</v>
      </c>
      <c r="C13" s="28">
        <v>72</v>
      </c>
      <c r="D13" s="43" t="s">
        <v>50</v>
      </c>
      <c r="E13" s="96">
        <v>0.83</v>
      </c>
      <c r="G13" s="401"/>
      <c r="H13" s="402"/>
      <c r="I13" s="402"/>
      <c r="J13" s="402"/>
      <c r="K13" s="402"/>
      <c r="L13" s="402"/>
      <c r="M13" s="402"/>
      <c r="N13" s="402"/>
      <c r="O13" s="403"/>
    </row>
    <row r="14" spans="1:15" x14ac:dyDescent="0.35">
      <c r="A14" s="376"/>
      <c r="B14" s="408"/>
      <c r="C14" s="32">
        <v>61</v>
      </c>
      <c r="D14" s="45" t="s">
        <v>51</v>
      </c>
      <c r="E14" s="97">
        <v>0.83</v>
      </c>
    </row>
    <row r="15" spans="1:15" x14ac:dyDescent="0.35">
      <c r="A15" s="376"/>
      <c r="B15" s="408"/>
      <c r="C15" s="32">
        <v>63</v>
      </c>
      <c r="D15" s="45" t="s">
        <v>144</v>
      </c>
      <c r="E15" s="97">
        <v>0.83</v>
      </c>
    </row>
    <row r="16" spans="1:15" x14ac:dyDescent="0.35">
      <c r="A16" s="376"/>
      <c r="B16" s="408"/>
      <c r="C16" s="32">
        <v>61</v>
      </c>
      <c r="D16" s="45" t="s">
        <v>52</v>
      </c>
      <c r="E16" s="97">
        <v>0.83</v>
      </c>
    </row>
    <row r="17" spans="1:5" x14ac:dyDescent="0.35">
      <c r="A17" s="376"/>
      <c r="B17" s="408"/>
      <c r="C17" s="32"/>
      <c r="D17" s="45" t="s">
        <v>140</v>
      </c>
      <c r="E17" s="97">
        <v>0.83</v>
      </c>
    </row>
    <row r="18" spans="1:5" x14ac:dyDescent="0.35">
      <c r="A18" s="376"/>
      <c r="B18" s="408"/>
      <c r="C18" s="32">
        <v>76</v>
      </c>
      <c r="D18" s="45" t="s">
        <v>8</v>
      </c>
      <c r="E18" s="97">
        <v>0.83</v>
      </c>
    </row>
    <row r="19" spans="1:5" x14ac:dyDescent="0.35">
      <c r="A19" s="376"/>
      <c r="B19" s="408"/>
      <c r="C19" s="32"/>
      <c r="D19" s="45" t="s">
        <v>53</v>
      </c>
      <c r="E19" s="97">
        <v>0.83</v>
      </c>
    </row>
    <row r="20" spans="1:5" x14ac:dyDescent="0.35">
      <c r="A20" s="376"/>
      <c r="B20" s="408"/>
      <c r="C20" s="32"/>
      <c r="D20" s="45" t="s">
        <v>54</v>
      </c>
      <c r="E20" s="97">
        <v>0.83</v>
      </c>
    </row>
    <row r="21" spans="1:5" x14ac:dyDescent="0.35">
      <c r="A21" s="376"/>
      <c r="B21" s="408"/>
      <c r="C21" s="55">
        <v>85</v>
      </c>
      <c r="D21" s="56" t="s">
        <v>55</v>
      </c>
      <c r="E21" s="98"/>
    </row>
    <row r="22" spans="1:5" ht="16" thickBot="1" x14ac:dyDescent="0.4">
      <c r="A22" s="377"/>
      <c r="B22" s="408"/>
      <c r="C22" s="36"/>
      <c r="D22" s="44" t="s">
        <v>56</v>
      </c>
      <c r="E22" s="99"/>
    </row>
    <row r="23" spans="1:5" ht="16" thickBot="1" x14ac:dyDescent="0.4">
      <c r="A23" s="375" t="s">
        <v>143</v>
      </c>
      <c r="B23" s="46" t="s">
        <v>9</v>
      </c>
      <c r="C23" s="47">
        <v>49</v>
      </c>
      <c r="D23" s="48" t="s">
        <v>9</v>
      </c>
      <c r="E23" s="100">
        <v>0.83</v>
      </c>
    </row>
    <row r="24" spans="1:5" ht="15.5" customHeight="1" x14ac:dyDescent="0.35">
      <c r="A24" s="376"/>
      <c r="B24" s="386" t="s">
        <v>67</v>
      </c>
      <c r="C24" s="28">
        <v>29</v>
      </c>
      <c r="D24" s="43" t="s">
        <v>10</v>
      </c>
      <c r="E24" s="96"/>
    </row>
    <row r="25" spans="1:5" ht="16" thickBot="1" x14ac:dyDescent="0.4">
      <c r="A25" s="376"/>
      <c r="B25" s="388"/>
      <c r="C25" s="36">
        <v>29</v>
      </c>
      <c r="D25" s="44" t="s">
        <v>11</v>
      </c>
      <c r="E25" s="99"/>
    </row>
    <row r="26" spans="1:5" x14ac:dyDescent="0.35">
      <c r="A26" s="376"/>
      <c r="B26" s="386" t="s">
        <v>97</v>
      </c>
      <c r="C26" s="51">
        <v>28</v>
      </c>
      <c r="D26" s="52" t="s">
        <v>12</v>
      </c>
      <c r="E26" s="101">
        <v>0.83</v>
      </c>
    </row>
    <row r="27" spans="1:5" ht="16" thickBot="1" x14ac:dyDescent="0.4">
      <c r="A27" s="376"/>
      <c r="B27" s="388"/>
      <c r="C27" s="55">
        <v>28</v>
      </c>
      <c r="D27" s="56" t="s">
        <v>13</v>
      </c>
      <c r="E27" s="98">
        <v>0.83</v>
      </c>
    </row>
    <row r="28" spans="1:5" ht="16" thickBot="1" x14ac:dyDescent="0.4">
      <c r="A28" s="376"/>
      <c r="B28" s="57" t="s">
        <v>46</v>
      </c>
      <c r="C28" s="58">
        <v>21</v>
      </c>
      <c r="D28" s="59" t="s">
        <v>66</v>
      </c>
      <c r="E28" s="102">
        <v>0.83</v>
      </c>
    </row>
    <row r="29" spans="1:5" x14ac:dyDescent="0.35">
      <c r="A29" s="376"/>
      <c r="B29" s="386" t="s">
        <v>68</v>
      </c>
      <c r="C29" s="51">
        <v>30</v>
      </c>
      <c r="D29" s="52" t="s">
        <v>14</v>
      </c>
      <c r="E29" s="101">
        <v>0.83</v>
      </c>
    </row>
    <row r="30" spans="1:5" ht="16" thickBot="1" x14ac:dyDescent="0.4">
      <c r="A30" s="376"/>
      <c r="B30" s="388"/>
      <c r="C30" s="55">
        <v>30</v>
      </c>
      <c r="D30" s="56" t="s">
        <v>15</v>
      </c>
      <c r="E30" s="98">
        <v>0.83</v>
      </c>
    </row>
    <row r="31" spans="1:5" ht="16" thickBot="1" x14ac:dyDescent="0.4">
      <c r="A31" s="376"/>
      <c r="B31" s="57" t="s">
        <v>69</v>
      </c>
      <c r="C31" s="58">
        <v>26</v>
      </c>
      <c r="D31" s="59" t="s">
        <v>16</v>
      </c>
      <c r="E31" s="102">
        <v>0.83</v>
      </c>
    </row>
    <row r="32" spans="1:5" ht="16" thickBot="1" x14ac:dyDescent="0.4">
      <c r="A32" s="376"/>
      <c r="B32" s="62" t="s">
        <v>70</v>
      </c>
      <c r="C32" s="63">
        <v>27</v>
      </c>
      <c r="D32" s="64" t="s">
        <v>17</v>
      </c>
      <c r="E32" s="103">
        <v>0.83</v>
      </c>
    </row>
    <row r="33" spans="1:5" ht="16" thickBot="1" x14ac:dyDescent="0.4">
      <c r="A33" s="376"/>
      <c r="B33" s="57" t="s">
        <v>71</v>
      </c>
      <c r="C33" s="58">
        <v>25</v>
      </c>
      <c r="D33" s="59" t="s">
        <v>92</v>
      </c>
      <c r="E33" s="102">
        <v>0.83</v>
      </c>
    </row>
    <row r="34" spans="1:5" ht="16" thickBot="1" x14ac:dyDescent="0.4">
      <c r="A34" s="376"/>
      <c r="B34" s="62" t="s">
        <v>72</v>
      </c>
      <c r="C34" s="63">
        <v>22</v>
      </c>
      <c r="D34" s="64" t="s">
        <v>18</v>
      </c>
      <c r="E34" s="103">
        <v>0.83</v>
      </c>
    </row>
    <row r="35" spans="1:5" x14ac:dyDescent="0.35">
      <c r="A35" s="376"/>
      <c r="B35" s="386" t="s">
        <v>73</v>
      </c>
      <c r="C35" s="28">
        <v>34</v>
      </c>
      <c r="D35" s="43" t="s">
        <v>141</v>
      </c>
      <c r="E35" s="96">
        <v>0.83</v>
      </c>
    </row>
    <row r="36" spans="1:5" x14ac:dyDescent="0.35">
      <c r="A36" s="376"/>
      <c r="B36" s="387"/>
      <c r="C36" s="32">
        <v>34</v>
      </c>
      <c r="D36" s="45" t="s">
        <v>19</v>
      </c>
      <c r="E36" s="97">
        <v>0.83</v>
      </c>
    </row>
    <row r="37" spans="1:5" x14ac:dyDescent="0.35">
      <c r="A37" s="376"/>
      <c r="B37" s="387"/>
      <c r="C37" s="32">
        <v>34</v>
      </c>
      <c r="D37" s="45" t="s">
        <v>20</v>
      </c>
      <c r="E37" s="97">
        <v>0.83</v>
      </c>
    </row>
    <row r="38" spans="1:5" x14ac:dyDescent="0.35">
      <c r="A38" s="376"/>
      <c r="B38" s="387"/>
      <c r="C38" s="32">
        <v>34</v>
      </c>
      <c r="D38" s="45" t="s">
        <v>21</v>
      </c>
      <c r="E38" s="97">
        <v>0.83</v>
      </c>
    </row>
    <row r="39" spans="1:5" x14ac:dyDescent="0.35">
      <c r="A39" s="376"/>
      <c r="B39" s="387"/>
      <c r="C39" s="32">
        <v>34</v>
      </c>
      <c r="D39" s="45" t="s">
        <v>22</v>
      </c>
      <c r="E39" s="97">
        <v>0.83</v>
      </c>
    </row>
    <row r="40" spans="1:5" x14ac:dyDescent="0.35">
      <c r="A40" s="376"/>
      <c r="B40" s="387"/>
      <c r="C40" s="32">
        <v>34</v>
      </c>
      <c r="D40" s="45" t="s">
        <v>142</v>
      </c>
      <c r="E40" s="97">
        <v>0.83</v>
      </c>
    </row>
    <row r="41" spans="1:5" x14ac:dyDescent="0.35">
      <c r="A41" s="376"/>
      <c r="B41" s="387"/>
      <c r="C41" s="32">
        <v>34</v>
      </c>
      <c r="D41" s="45" t="s">
        <v>23</v>
      </c>
      <c r="E41" s="97">
        <v>0.83</v>
      </c>
    </row>
    <row r="42" spans="1:5" x14ac:dyDescent="0.35">
      <c r="A42" s="376"/>
      <c r="B42" s="387"/>
      <c r="C42" s="32">
        <v>34</v>
      </c>
      <c r="D42" s="45" t="s">
        <v>24</v>
      </c>
      <c r="E42" s="97">
        <v>0.83</v>
      </c>
    </row>
    <row r="43" spans="1:5" x14ac:dyDescent="0.35">
      <c r="A43" s="376"/>
      <c r="B43" s="387"/>
      <c r="C43" s="32">
        <v>34</v>
      </c>
      <c r="D43" s="45" t="s">
        <v>25</v>
      </c>
      <c r="E43" s="97">
        <v>0.83</v>
      </c>
    </row>
    <row r="44" spans="1:5" ht="16" thickBot="1" x14ac:dyDescent="0.4">
      <c r="A44" s="376"/>
      <c r="B44" s="388"/>
      <c r="C44" s="36">
        <v>34</v>
      </c>
      <c r="D44" s="44" t="s">
        <v>26</v>
      </c>
      <c r="E44" s="99">
        <v>0.83</v>
      </c>
    </row>
    <row r="45" spans="1:5" x14ac:dyDescent="0.35">
      <c r="A45" s="376"/>
      <c r="B45" s="386" t="s">
        <v>74</v>
      </c>
      <c r="C45" s="51">
        <v>23</v>
      </c>
      <c r="D45" s="52" t="s">
        <v>29</v>
      </c>
      <c r="E45" s="101">
        <v>0.83</v>
      </c>
    </row>
    <row r="46" spans="1:5" x14ac:dyDescent="0.35">
      <c r="A46" s="376"/>
      <c r="B46" s="387"/>
      <c r="C46" s="32">
        <v>23</v>
      </c>
      <c r="D46" s="45" t="s">
        <v>30</v>
      </c>
      <c r="E46" s="97">
        <v>0.83</v>
      </c>
    </row>
    <row r="47" spans="1:5" x14ac:dyDescent="0.35">
      <c r="A47" s="376"/>
      <c r="B47" s="387"/>
      <c r="C47" s="32">
        <v>23</v>
      </c>
      <c r="D47" s="45" t="s">
        <v>31</v>
      </c>
      <c r="E47" s="97">
        <v>0.83</v>
      </c>
    </row>
    <row r="48" spans="1:5" x14ac:dyDescent="0.35">
      <c r="A48" s="376"/>
      <c r="B48" s="387"/>
      <c r="C48" s="32">
        <v>23</v>
      </c>
      <c r="D48" s="45" t="s">
        <v>32</v>
      </c>
      <c r="E48" s="97">
        <v>0.83</v>
      </c>
    </row>
    <row r="49" spans="1:5" x14ac:dyDescent="0.35">
      <c r="A49" s="376"/>
      <c r="B49" s="387"/>
      <c r="C49" s="32">
        <v>23</v>
      </c>
      <c r="D49" s="45" t="s">
        <v>33</v>
      </c>
      <c r="E49" s="97">
        <v>0.83</v>
      </c>
    </row>
    <row r="50" spans="1:5" x14ac:dyDescent="0.35">
      <c r="A50" s="376"/>
      <c r="B50" s="387"/>
      <c r="C50" s="32">
        <v>23</v>
      </c>
      <c r="D50" s="45" t="s">
        <v>34</v>
      </c>
      <c r="E50" s="97">
        <v>0.83</v>
      </c>
    </row>
    <row r="51" spans="1:5" ht="16" thickBot="1" x14ac:dyDescent="0.4">
      <c r="A51" s="376"/>
      <c r="B51" s="388"/>
      <c r="C51" s="55">
        <v>23</v>
      </c>
      <c r="D51" s="56" t="s">
        <v>35</v>
      </c>
      <c r="E51" s="98">
        <v>0.83</v>
      </c>
    </row>
    <row r="52" spans="1:5" x14ac:dyDescent="0.35">
      <c r="A52" s="376"/>
      <c r="B52" s="378" t="s">
        <v>77</v>
      </c>
      <c r="C52" s="28">
        <v>24</v>
      </c>
      <c r="D52" s="43" t="s">
        <v>36</v>
      </c>
      <c r="E52" s="96"/>
    </row>
    <row r="53" spans="1:5" ht="16" thickBot="1" x14ac:dyDescent="0.4">
      <c r="A53" s="376"/>
      <c r="B53" s="379"/>
      <c r="C53" s="36">
        <v>24</v>
      </c>
      <c r="D53" s="44" t="s">
        <v>37</v>
      </c>
      <c r="E53" s="99"/>
    </row>
    <row r="54" spans="1:5" x14ac:dyDescent="0.35">
      <c r="A54" s="376"/>
      <c r="B54" s="386" t="s">
        <v>78</v>
      </c>
      <c r="C54" s="67">
        <v>24</v>
      </c>
      <c r="D54" s="52" t="s">
        <v>57</v>
      </c>
      <c r="E54" s="101">
        <v>0.83</v>
      </c>
    </row>
    <row r="55" spans="1:5" x14ac:dyDescent="0.35">
      <c r="A55" s="376"/>
      <c r="B55" s="387"/>
      <c r="C55" s="22">
        <v>24</v>
      </c>
      <c r="D55" s="45" t="s">
        <v>58</v>
      </c>
      <c r="E55" s="97">
        <v>0.83</v>
      </c>
    </row>
    <row r="56" spans="1:5" x14ac:dyDescent="0.35">
      <c r="A56" s="376"/>
      <c r="B56" s="387"/>
      <c r="C56" s="22">
        <v>24</v>
      </c>
      <c r="D56" s="45" t="s">
        <v>59</v>
      </c>
      <c r="E56" s="97">
        <v>0.83</v>
      </c>
    </row>
    <row r="57" spans="1:5" x14ac:dyDescent="0.35">
      <c r="A57" s="376"/>
      <c r="B57" s="387"/>
      <c r="C57" s="22">
        <v>24</v>
      </c>
      <c r="D57" s="45" t="s">
        <v>60</v>
      </c>
      <c r="E57" s="97">
        <v>0.83</v>
      </c>
    </row>
    <row r="58" spans="1:5" x14ac:dyDescent="0.35">
      <c r="A58" s="376"/>
      <c r="B58" s="387"/>
      <c r="C58" s="22">
        <v>24</v>
      </c>
      <c r="D58" s="45" t="s">
        <v>61</v>
      </c>
      <c r="E58" s="97"/>
    </row>
    <row r="59" spans="1:5" x14ac:dyDescent="0.35">
      <c r="A59" s="376"/>
      <c r="B59" s="387"/>
      <c r="C59" s="22">
        <v>24</v>
      </c>
      <c r="D59" s="45" t="s">
        <v>62</v>
      </c>
      <c r="E59" s="97">
        <v>0.83</v>
      </c>
    </row>
    <row r="60" spans="1:5" ht="16" thickBot="1" x14ac:dyDescent="0.4">
      <c r="A60" s="377"/>
      <c r="B60" s="388"/>
      <c r="C60" s="68">
        <v>24</v>
      </c>
      <c r="D60" s="56" t="s">
        <v>63</v>
      </c>
      <c r="E60" s="98">
        <v>0.83</v>
      </c>
    </row>
    <row r="61" spans="1:5" ht="16" customHeight="1" thickBot="1" x14ac:dyDescent="0.4">
      <c r="A61" s="375" t="s">
        <v>49</v>
      </c>
      <c r="B61" s="69" t="s">
        <v>79</v>
      </c>
      <c r="C61" s="58">
        <v>25</v>
      </c>
      <c r="D61" s="59" t="s">
        <v>38</v>
      </c>
      <c r="E61" s="102">
        <v>0.83</v>
      </c>
    </row>
    <row r="62" spans="1:5" ht="16" thickBot="1" x14ac:dyDescent="0.4">
      <c r="A62" s="376"/>
      <c r="B62" s="70" t="s">
        <v>80</v>
      </c>
      <c r="C62" s="63">
        <v>25</v>
      </c>
      <c r="D62" s="64" t="s">
        <v>96</v>
      </c>
      <c r="E62" s="103">
        <v>0.83</v>
      </c>
    </row>
    <row r="63" spans="1:5" ht="16" thickBot="1" x14ac:dyDescent="0.4">
      <c r="A63" s="376"/>
      <c r="B63" s="69" t="s">
        <v>81</v>
      </c>
      <c r="C63" s="58">
        <v>25</v>
      </c>
      <c r="D63" s="59" t="s">
        <v>39</v>
      </c>
      <c r="E63" s="102">
        <v>0.83</v>
      </c>
    </row>
    <row r="64" spans="1:5" ht="16" thickBot="1" x14ac:dyDescent="0.4">
      <c r="A64" s="376"/>
      <c r="B64" s="70" t="s">
        <v>82</v>
      </c>
      <c r="C64" s="71">
        <v>25</v>
      </c>
      <c r="D64" s="64" t="s">
        <v>40</v>
      </c>
      <c r="E64" s="103">
        <v>0.83</v>
      </c>
    </row>
    <row r="65" spans="1:5" ht="16" thickBot="1" x14ac:dyDescent="0.4">
      <c r="A65" s="376"/>
      <c r="B65" s="69" t="s">
        <v>83</v>
      </c>
      <c r="C65" s="72">
        <v>35</v>
      </c>
      <c r="D65" s="59" t="s">
        <v>48</v>
      </c>
      <c r="E65" s="102">
        <v>0.83</v>
      </c>
    </row>
    <row r="66" spans="1:5" ht="16" thickBot="1" x14ac:dyDescent="0.4">
      <c r="A66" s="376"/>
      <c r="B66" s="70" t="s">
        <v>84</v>
      </c>
      <c r="C66" s="71">
        <v>33</v>
      </c>
      <c r="D66" s="64" t="s">
        <v>41</v>
      </c>
      <c r="E66" s="103">
        <v>0.83</v>
      </c>
    </row>
    <row r="67" spans="1:5" ht="16" thickBot="1" x14ac:dyDescent="0.4">
      <c r="A67" s="376"/>
      <c r="B67" s="69" t="s">
        <v>85</v>
      </c>
      <c r="C67" s="72">
        <v>38</v>
      </c>
      <c r="D67" s="59" t="s">
        <v>42</v>
      </c>
      <c r="E67" s="102">
        <v>0.83</v>
      </c>
    </row>
    <row r="68" spans="1:5" ht="16" thickBot="1" x14ac:dyDescent="0.4">
      <c r="A68" s="377"/>
      <c r="B68" s="73" t="s">
        <v>86</v>
      </c>
      <c r="C68" s="74">
        <v>25</v>
      </c>
      <c r="D68" s="75" t="s">
        <v>43</v>
      </c>
      <c r="E68" s="104">
        <v>0.83</v>
      </c>
    </row>
    <row r="69" spans="1:5" ht="16" thickBot="1" x14ac:dyDescent="0.4"/>
    <row r="70" spans="1:5" ht="16" thickBot="1" x14ac:dyDescent="0.4">
      <c r="C70" s="105" t="s">
        <v>64</v>
      </c>
      <c r="D70" s="106" t="s">
        <v>101</v>
      </c>
      <c r="E70" s="132" t="s">
        <v>105</v>
      </c>
    </row>
    <row r="71" spans="1:5" x14ac:dyDescent="0.35">
      <c r="C71" s="115">
        <v>32</v>
      </c>
      <c r="D71" s="116" t="s">
        <v>90</v>
      </c>
      <c r="E71" s="20">
        <v>0.83</v>
      </c>
    </row>
    <row r="72" spans="1:5" ht="16" thickBot="1" x14ac:dyDescent="0.4">
      <c r="C72" s="117"/>
      <c r="D72" s="118" t="s">
        <v>44</v>
      </c>
      <c r="E72" s="68">
        <v>0.83</v>
      </c>
    </row>
    <row r="73" spans="1:5" ht="16" thickBot="1" x14ac:dyDescent="0.4">
      <c r="C73" s="119"/>
      <c r="D73" s="120" t="s">
        <v>45</v>
      </c>
      <c r="E73" s="11">
        <v>0.83</v>
      </c>
    </row>
    <row r="74" spans="1:5" x14ac:dyDescent="0.35">
      <c r="C74" s="115">
        <v>49</v>
      </c>
      <c r="D74" s="116" t="s">
        <v>9</v>
      </c>
      <c r="E74" s="67">
        <v>0.83</v>
      </c>
    </row>
    <row r="75" spans="1:5" x14ac:dyDescent="0.35">
      <c r="C75" s="121">
        <v>29</v>
      </c>
      <c r="D75" s="122" t="s">
        <v>145</v>
      </c>
      <c r="E75" s="22"/>
    </row>
    <row r="76" spans="1:5" x14ac:dyDescent="0.35">
      <c r="C76" s="121">
        <v>28</v>
      </c>
      <c r="D76" s="122" t="s">
        <v>146</v>
      </c>
      <c r="E76" s="22">
        <v>0.83</v>
      </c>
    </row>
    <row r="77" spans="1:5" x14ac:dyDescent="0.35">
      <c r="C77" s="121">
        <v>21</v>
      </c>
      <c r="D77" s="122" t="s">
        <v>46</v>
      </c>
      <c r="E77" s="22">
        <v>0.83</v>
      </c>
    </row>
    <row r="78" spans="1:5" x14ac:dyDescent="0.35">
      <c r="C78" s="121">
        <v>30</v>
      </c>
      <c r="D78" s="122" t="s">
        <v>91</v>
      </c>
      <c r="E78" s="22">
        <v>0.83</v>
      </c>
    </row>
    <row r="79" spans="1:5" x14ac:dyDescent="0.35">
      <c r="C79" s="121">
        <v>26</v>
      </c>
      <c r="D79" s="122" t="s">
        <v>16</v>
      </c>
      <c r="E79" s="22">
        <v>0.83</v>
      </c>
    </row>
    <row r="80" spans="1:5" x14ac:dyDescent="0.35">
      <c r="C80" s="121">
        <v>27</v>
      </c>
      <c r="D80" s="122" t="s">
        <v>17</v>
      </c>
      <c r="E80" s="22">
        <v>0.83</v>
      </c>
    </row>
    <row r="81" spans="3:5" x14ac:dyDescent="0.35">
      <c r="C81" s="121">
        <v>25</v>
      </c>
      <c r="D81" s="122" t="s">
        <v>92</v>
      </c>
      <c r="E81" s="22">
        <v>0.83</v>
      </c>
    </row>
    <row r="82" spans="3:5" x14ac:dyDescent="0.35">
      <c r="C82" s="121">
        <v>22</v>
      </c>
      <c r="D82" s="122" t="s">
        <v>18</v>
      </c>
      <c r="E82" s="22">
        <v>0.83</v>
      </c>
    </row>
    <row r="83" spans="3:5" x14ac:dyDescent="0.35">
      <c r="C83" s="121">
        <v>34</v>
      </c>
      <c r="D83" s="122" t="s">
        <v>93</v>
      </c>
      <c r="E83" s="22">
        <v>0.83</v>
      </c>
    </row>
    <row r="84" spans="3:5" x14ac:dyDescent="0.35">
      <c r="C84" s="121">
        <v>23</v>
      </c>
      <c r="D84" s="122" t="s">
        <v>94</v>
      </c>
      <c r="E84" s="22">
        <v>0.83</v>
      </c>
    </row>
    <row r="85" spans="3:5" x14ac:dyDescent="0.35">
      <c r="C85" s="121">
        <v>24</v>
      </c>
      <c r="D85" s="122" t="s">
        <v>95</v>
      </c>
      <c r="E85" s="22">
        <v>0.83</v>
      </c>
    </row>
    <row r="86" spans="3:5" ht="16" thickBot="1" x14ac:dyDescent="0.4">
      <c r="C86" s="123"/>
      <c r="D86" s="124" t="s">
        <v>47</v>
      </c>
      <c r="E86" s="68">
        <v>0.83</v>
      </c>
    </row>
    <row r="87" spans="3:5" x14ac:dyDescent="0.35">
      <c r="C87" s="115">
        <v>25</v>
      </c>
      <c r="D87" s="116" t="s">
        <v>38</v>
      </c>
      <c r="E87" s="20">
        <v>0.83</v>
      </c>
    </row>
    <row r="88" spans="3:5" x14ac:dyDescent="0.35">
      <c r="C88" s="121">
        <v>25</v>
      </c>
      <c r="D88" s="122" t="s">
        <v>96</v>
      </c>
      <c r="E88" s="22">
        <v>0.83</v>
      </c>
    </row>
    <row r="89" spans="3:5" x14ac:dyDescent="0.35">
      <c r="C89" s="121">
        <v>25</v>
      </c>
      <c r="D89" s="122" t="s">
        <v>39</v>
      </c>
      <c r="E89" s="22">
        <v>0.83</v>
      </c>
    </row>
    <row r="90" spans="3:5" x14ac:dyDescent="0.35">
      <c r="C90" s="121">
        <v>25</v>
      </c>
      <c r="D90" s="122" t="s">
        <v>40</v>
      </c>
      <c r="E90" s="22">
        <v>0.83</v>
      </c>
    </row>
    <row r="91" spans="3:5" x14ac:dyDescent="0.35">
      <c r="C91" s="121">
        <v>35</v>
      </c>
      <c r="D91" s="122" t="s">
        <v>48</v>
      </c>
      <c r="E91" s="22">
        <v>0.83</v>
      </c>
    </row>
    <row r="92" spans="3:5" x14ac:dyDescent="0.35">
      <c r="C92" s="121">
        <v>33</v>
      </c>
      <c r="D92" s="122" t="s">
        <v>41</v>
      </c>
      <c r="E92" s="22">
        <v>0.83</v>
      </c>
    </row>
    <row r="93" spans="3:5" x14ac:dyDescent="0.35">
      <c r="C93" s="121">
        <v>38</v>
      </c>
      <c r="D93" s="122" t="s">
        <v>147</v>
      </c>
      <c r="E93" s="22">
        <v>0.83</v>
      </c>
    </row>
    <row r="94" spans="3:5" x14ac:dyDescent="0.35">
      <c r="C94" s="121"/>
      <c r="D94" s="122" t="s">
        <v>43</v>
      </c>
      <c r="E94" s="22">
        <v>0.83</v>
      </c>
    </row>
    <row r="95" spans="3:5" ht="16" thickBot="1" x14ac:dyDescent="0.4">
      <c r="C95" s="117"/>
      <c r="D95" s="118" t="s">
        <v>49</v>
      </c>
      <c r="E95" s="24">
        <v>0.83</v>
      </c>
    </row>
    <row r="96" spans="3:5" ht="16" thickBot="1" x14ac:dyDescent="0.4">
      <c r="C96" s="125"/>
      <c r="D96" s="126" t="s">
        <v>100</v>
      </c>
      <c r="E96" s="18">
        <v>0.83</v>
      </c>
    </row>
  </sheetData>
  <mergeCells count="17">
    <mergeCell ref="A1:E1"/>
    <mergeCell ref="A4:A10"/>
    <mergeCell ref="B4:B8"/>
    <mergeCell ref="B9:B10"/>
    <mergeCell ref="A11:A22"/>
    <mergeCell ref="B11:B12"/>
    <mergeCell ref="B13:B22"/>
    <mergeCell ref="G3:O13"/>
    <mergeCell ref="A61:A68"/>
    <mergeCell ref="B26:B27"/>
    <mergeCell ref="B24:B25"/>
    <mergeCell ref="B29:B30"/>
    <mergeCell ref="B35:B44"/>
    <mergeCell ref="B45:B51"/>
    <mergeCell ref="B52:B53"/>
    <mergeCell ref="B54:B60"/>
    <mergeCell ref="A23:A60"/>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C6FCC9F3-DE66-4D4F-A93A-5C4D8921D7CE}">
            <xm:f>'General Input'!$B$4="Hybrid"</xm:f>
            <x14:dxf>
              <fill>
                <patternFill>
                  <bgColor theme="0" tint="-0.24994659260841701"/>
                </patternFill>
              </fill>
            </x14:dxf>
          </x14:cfRule>
          <xm:sqref>C11:E12 C52:E53</xm:sqref>
        </x14:conditionalFormatting>
        <x14:conditionalFormatting xmlns:xm="http://schemas.microsoft.com/office/excel/2006/main">
          <x14:cfRule type="expression" priority="2" id="{9B858D53-105A-423E-BB78-455865A6B09E}">
            <xm:f>'General Input'!$B$4="Traditional"</xm:f>
            <x14:dxf>
              <fill>
                <patternFill>
                  <bgColor theme="0" tint="-0.24994659260841701"/>
                </patternFill>
              </fill>
            </x14:dxf>
          </x14:cfRule>
          <xm:sqref>C13:E22 C54:E60</xm:sqref>
        </x14:conditionalFormatting>
        <x14:conditionalFormatting xmlns:xm="http://schemas.microsoft.com/office/excel/2006/main">
          <x14:cfRule type="expression" priority="3" id="{7BC0439E-9C4E-468B-97C7-D789511959C5}">
            <xm:f>'General Input'!$B$3="Hybrid"</xm:f>
            <x14:dxf>
              <fill>
                <patternFill>
                  <bgColor rgb="FFFF0000"/>
                </patternFill>
              </fill>
            </x14:dxf>
          </x14:cfRule>
          <xm:sqref>E11:E12 E52:E53</xm:sqref>
        </x14:conditionalFormatting>
        <x14:conditionalFormatting xmlns:xm="http://schemas.microsoft.com/office/excel/2006/main">
          <x14:cfRule type="expression" priority="4" id="{CD01BA17-7980-45D0-994E-595C38FF2BC9}">
            <xm:f>'General Input'!$B$3="Traditional"</xm:f>
            <x14:dxf>
              <fill>
                <patternFill>
                  <bgColor rgb="FFFF0000"/>
                </patternFill>
              </fill>
            </x14:dxf>
          </x14:cfRule>
          <xm:sqref>E13:E22 E54:E60</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420E5-5FCC-4E24-8569-451DF4182CF6}">
  <sheetPr>
    <tabColor theme="0"/>
  </sheetPr>
  <dimension ref="A1:E138"/>
  <sheetViews>
    <sheetView topLeftCell="A91" zoomScale="70" zoomScaleNormal="70" workbookViewId="0">
      <selection activeCell="C104" sqref="C104"/>
    </sheetView>
  </sheetViews>
  <sheetFormatPr defaultRowHeight="15.5" x14ac:dyDescent="0.35"/>
  <cols>
    <col min="1" max="1" width="14.7265625" style="163" customWidth="1"/>
    <col min="2" max="2" width="34.453125" style="2" bestFit="1" customWidth="1"/>
    <col min="3" max="3" width="11.81640625" style="2" bestFit="1" customWidth="1"/>
    <col min="4" max="4" width="13.08984375" style="3" bestFit="1" customWidth="1"/>
    <col min="5" max="5" width="130" style="2" customWidth="1"/>
    <col min="6" max="16384" width="8.7265625" style="2"/>
  </cols>
  <sheetData>
    <row r="1" spans="1:5" ht="35" customHeight="1" thickBot="1" x14ac:dyDescent="0.4">
      <c r="A1" s="421" t="s">
        <v>178</v>
      </c>
      <c r="B1" s="422"/>
      <c r="C1" s="422"/>
      <c r="D1" s="422"/>
      <c r="E1" s="423"/>
    </row>
    <row r="2" spans="1:5" ht="16" thickBot="1" x14ac:dyDescent="0.4"/>
    <row r="3" spans="1:5" ht="15" customHeight="1" thickBot="1" x14ac:dyDescent="0.4">
      <c r="A3" s="418" t="s">
        <v>179</v>
      </c>
      <c r="B3" s="229" t="s">
        <v>180</v>
      </c>
      <c r="C3" s="230" t="s">
        <v>181</v>
      </c>
      <c r="D3" s="230" t="s">
        <v>182</v>
      </c>
      <c r="E3" s="231" t="s">
        <v>183</v>
      </c>
    </row>
    <row r="4" spans="1:5" x14ac:dyDescent="0.35">
      <c r="A4" s="419"/>
      <c r="B4" s="209" t="s">
        <v>189</v>
      </c>
      <c r="C4" s="210"/>
      <c r="D4" s="210" t="s">
        <v>190</v>
      </c>
      <c r="E4" s="211" t="s">
        <v>418</v>
      </c>
    </row>
    <row r="5" spans="1:5" x14ac:dyDescent="0.35">
      <c r="A5" s="419"/>
      <c r="B5" s="171" t="s">
        <v>191</v>
      </c>
      <c r="C5" s="160">
        <v>40</v>
      </c>
      <c r="D5" s="160" t="s">
        <v>431</v>
      </c>
      <c r="E5" s="172" t="s">
        <v>419</v>
      </c>
    </row>
    <row r="6" spans="1:5" x14ac:dyDescent="0.35">
      <c r="A6" s="419"/>
      <c r="B6" s="171" t="s">
        <v>192</v>
      </c>
      <c r="C6" s="160">
        <v>2</v>
      </c>
      <c r="D6" s="160" t="s">
        <v>431</v>
      </c>
      <c r="E6" s="212" t="s">
        <v>390</v>
      </c>
    </row>
    <row r="7" spans="1:5" x14ac:dyDescent="0.35">
      <c r="A7" s="419"/>
      <c r="B7" s="171" t="s">
        <v>193</v>
      </c>
      <c r="C7" s="173">
        <v>0.86</v>
      </c>
      <c r="D7" s="173" t="s">
        <v>194</v>
      </c>
      <c r="E7" s="172" t="s">
        <v>420</v>
      </c>
    </row>
    <row r="8" spans="1:5" x14ac:dyDescent="0.35">
      <c r="A8" s="419"/>
      <c r="B8" s="171" t="s">
        <v>195</v>
      </c>
      <c r="C8" s="161">
        <v>0.91</v>
      </c>
      <c r="D8" s="161" t="s">
        <v>194</v>
      </c>
      <c r="E8" s="172" t="s">
        <v>421</v>
      </c>
    </row>
    <row r="9" spans="1:5" x14ac:dyDescent="0.35">
      <c r="A9" s="419"/>
      <c r="B9" s="171" t="s">
        <v>196</v>
      </c>
      <c r="C9" s="160">
        <v>200</v>
      </c>
      <c r="D9" s="160" t="s">
        <v>197</v>
      </c>
      <c r="E9" s="172" t="s">
        <v>422</v>
      </c>
    </row>
    <row r="10" spans="1:5" x14ac:dyDescent="0.35">
      <c r="A10" s="419"/>
      <c r="B10" s="171" t="s">
        <v>198</v>
      </c>
      <c r="C10" s="160">
        <v>1980</v>
      </c>
      <c r="D10" s="160" t="s">
        <v>431</v>
      </c>
      <c r="E10" s="172" t="s">
        <v>423</v>
      </c>
    </row>
    <row r="11" spans="1:5" ht="14.4" customHeight="1" x14ac:dyDescent="0.35">
      <c r="A11" s="419"/>
      <c r="B11" s="171" t="s">
        <v>199</v>
      </c>
      <c r="C11" s="160">
        <v>254</v>
      </c>
      <c r="D11" s="160" t="s">
        <v>200</v>
      </c>
      <c r="E11" s="172" t="s">
        <v>201</v>
      </c>
    </row>
    <row r="12" spans="1:5" ht="14.4" customHeight="1" x14ac:dyDescent="0.35">
      <c r="A12" s="419"/>
      <c r="B12" s="171" t="s">
        <v>184</v>
      </c>
      <c r="C12" s="160">
        <v>1</v>
      </c>
      <c r="D12" s="160" t="s">
        <v>431</v>
      </c>
      <c r="E12" s="172" t="s">
        <v>185</v>
      </c>
    </row>
    <row r="13" spans="1:5" ht="14.4" customHeight="1" x14ac:dyDescent="0.35">
      <c r="A13" s="419"/>
      <c r="B13" s="171" t="s">
        <v>186</v>
      </c>
      <c r="C13" s="174">
        <v>0</v>
      </c>
      <c r="D13" s="174" t="s">
        <v>187</v>
      </c>
      <c r="E13" s="172" t="s">
        <v>188</v>
      </c>
    </row>
    <row r="14" spans="1:5" ht="14.4" customHeight="1" thickBot="1" x14ac:dyDescent="0.4">
      <c r="A14" s="420"/>
      <c r="B14" s="175" t="s">
        <v>202</v>
      </c>
      <c r="C14" s="176">
        <v>1</v>
      </c>
      <c r="D14" s="176" t="s">
        <v>431</v>
      </c>
      <c r="E14" s="177" t="s">
        <v>203</v>
      </c>
    </row>
    <row r="15" spans="1:5" ht="14.4" customHeight="1" thickBot="1" x14ac:dyDescent="0.4">
      <c r="A15" s="162"/>
      <c r="C15" s="3"/>
      <c r="E15" s="178"/>
    </row>
    <row r="16" spans="1:5" ht="14.4" customHeight="1" x14ac:dyDescent="0.35">
      <c r="A16" s="424" t="s">
        <v>204</v>
      </c>
      <c r="B16" s="234" t="s">
        <v>180</v>
      </c>
      <c r="C16" s="232" t="s">
        <v>181</v>
      </c>
      <c r="D16" s="232" t="s">
        <v>182</v>
      </c>
      <c r="E16" s="233" t="s">
        <v>183</v>
      </c>
    </row>
    <row r="17" spans="1:5" ht="14.4" customHeight="1" x14ac:dyDescent="0.35">
      <c r="A17" s="425"/>
      <c r="B17" s="179" t="s">
        <v>205</v>
      </c>
      <c r="C17" s="180">
        <v>0.2</v>
      </c>
      <c r="D17" s="180" t="s">
        <v>187</v>
      </c>
      <c r="E17" s="181" t="s">
        <v>424</v>
      </c>
    </row>
    <row r="18" spans="1:5" ht="14.4" customHeight="1" x14ac:dyDescent="0.35">
      <c r="A18" s="425"/>
      <c r="B18" s="179" t="s">
        <v>206</v>
      </c>
      <c r="C18" s="160">
        <v>20</v>
      </c>
      <c r="D18" s="160" t="s">
        <v>207</v>
      </c>
      <c r="E18" s="181" t="s">
        <v>427</v>
      </c>
    </row>
    <row r="19" spans="1:5" ht="14.4" customHeight="1" x14ac:dyDescent="0.35">
      <c r="A19" s="425"/>
      <c r="B19" s="179" t="s">
        <v>208</v>
      </c>
      <c r="C19" s="180">
        <v>0.05</v>
      </c>
      <c r="D19" s="180" t="s">
        <v>187</v>
      </c>
      <c r="E19" s="181" t="s">
        <v>426</v>
      </c>
    </row>
    <row r="20" spans="1:5" ht="14.4" customHeight="1" thickBot="1" x14ac:dyDescent="0.4">
      <c r="A20" s="426"/>
      <c r="B20" s="182" t="s">
        <v>209</v>
      </c>
      <c r="C20" s="183">
        <v>0.02</v>
      </c>
      <c r="D20" s="183" t="s">
        <v>187</v>
      </c>
      <c r="E20" s="184" t="s">
        <v>425</v>
      </c>
    </row>
    <row r="21" spans="1:5" ht="14.4" customHeight="1" thickBot="1" x14ac:dyDescent="0.4"/>
    <row r="22" spans="1:5" ht="14.4" customHeight="1" x14ac:dyDescent="0.35">
      <c r="A22" s="427" t="s">
        <v>210</v>
      </c>
      <c r="B22" s="234" t="s">
        <v>180</v>
      </c>
      <c r="C22" s="232" t="s">
        <v>181</v>
      </c>
      <c r="D22" s="232" t="s">
        <v>182</v>
      </c>
      <c r="E22" s="233" t="s">
        <v>183</v>
      </c>
    </row>
    <row r="23" spans="1:5" ht="14.4" customHeight="1" x14ac:dyDescent="0.35">
      <c r="A23" s="428"/>
      <c r="B23" s="179" t="s">
        <v>211</v>
      </c>
      <c r="C23" s="160">
        <v>10</v>
      </c>
      <c r="D23" s="160" t="s">
        <v>207</v>
      </c>
      <c r="E23" s="181" t="s">
        <v>428</v>
      </c>
    </row>
    <row r="24" spans="1:5" ht="14.4" customHeight="1" x14ac:dyDescent="0.35">
      <c r="A24" s="428"/>
      <c r="B24" s="179" t="s">
        <v>212</v>
      </c>
      <c r="C24" s="180">
        <v>0.03</v>
      </c>
      <c r="D24" s="180" t="s">
        <v>187</v>
      </c>
      <c r="E24" s="181" t="s">
        <v>188</v>
      </c>
    </row>
    <row r="25" spans="1:5" ht="14.4" customHeight="1" x14ac:dyDescent="0.35">
      <c r="A25" s="428"/>
      <c r="B25" s="179" t="s">
        <v>213</v>
      </c>
      <c r="C25" s="159"/>
      <c r="D25" s="159" t="s">
        <v>190</v>
      </c>
      <c r="E25" s="181" t="s">
        <v>214</v>
      </c>
    </row>
    <row r="26" spans="1:5" ht="14.4" customHeight="1" thickBot="1" x14ac:dyDescent="0.4">
      <c r="A26" s="429"/>
      <c r="B26" s="182" t="s">
        <v>215</v>
      </c>
      <c r="C26" s="176">
        <v>0</v>
      </c>
      <c r="D26" s="176" t="s">
        <v>190</v>
      </c>
      <c r="E26" s="184" t="s">
        <v>216</v>
      </c>
    </row>
    <row r="27" spans="1:5" ht="14.4" customHeight="1" thickBot="1" x14ac:dyDescent="0.4">
      <c r="C27" s="3"/>
    </row>
    <row r="28" spans="1:5" ht="14.4" customHeight="1" x14ac:dyDescent="0.35">
      <c r="A28" s="418" t="s">
        <v>217</v>
      </c>
      <c r="B28" s="234" t="s">
        <v>180</v>
      </c>
      <c r="C28" s="232" t="s">
        <v>181</v>
      </c>
      <c r="D28" s="232" t="s">
        <v>182</v>
      </c>
      <c r="E28" s="233" t="s">
        <v>183</v>
      </c>
    </row>
    <row r="29" spans="1:5" ht="14.4" customHeight="1" x14ac:dyDescent="0.35">
      <c r="A29" s="419"/>
      <c r="B29" s="179" t="s">
        <v>218</v>
      </c>
      <c r="C29" s="160">
        <v>185</v>
      </c>
      <c r="D29" s="160" t="s">
        <v>219</v>
      </c>
      <c r="E29" s="181" t="s">
        <v>429</v>
      </c>
    </row>
    <row r="30" spans="1:5" ht="14.4" customHeight="1" thickBot="1" x14ac:dyDescent="0.4">
      <c r="A30" s="420"/>
      <c r="B30" s="182" t="s">
        <v>220</v>
      </c>
      <c r="C30" s="176">
        <v>2</v>
      </c>
      <c r="D30" s="176" t="s">
        <v>431</v>
      </c>
      <c r="E30" s="184" t="s">
        <v>432</v>
      </c>
    </row>
    <row r="31" spans="1:5" ht="14.4" customHeight="1" thickBot="1" x14ac:dyDescent="0.4">
      <c r="A31" s="162"/>
      <c r="C31" s="3"/>
    </row>
    <row r="32" spans="1:5" ht="14.4" customHeight="1" x14ac:dyDescent="0.35">
      <c r="A32" s="418" t="s">
        <v>221</v>
      </c>
      <c r="B32" s="234" t="s">
        <v>180</v>
      </c>
      <c r="C32" s="232" t="s">
        <v>181</v>
      </c>
      <c r="D32" s="232" t="s">
        <v>182</v>
      </c>
      <c r="E32" s="233" t="s">
        <v>183</v>
      </c>
    </row>
    <row r="33" spans="1:5" ht="14.4" customHeight="1" x14ac:dyDescent="0.35">
      <c r="A33" s="419"/>
      <c r="B33" s="179" t="s">
        <v>222</v>
      </c>
      <c r="C33" s="160">
        <v>35</v>
      </c>
      <c r="D33" s="160" t="s">
        <v>219</v>
      </c>
      <c r="E33" s="181" t="s">
        <v>430</v>
      </c>
    </row>
    <row r="34" spans="1:5" ht="14.4" customHeight="1" thickBot="1" x14ac:dyDescent="0.4">
      <c r="A34" s="420"/>
      <c r="B34" s="182" t="s">
        <v>223</v>
      </c>
      <c r="C34" s="176">
        <v>1</v>
      </c>
      <c r="D34" s="176" t="s">
        <v>431</v>
      </c>
      <c r="E34" s="184" t="s">
        <v>433</v>
      </c>
    </row>
    <row r="35" spans="1:5" ht="14.4" customHeight="1" thickBot="1" x14ac:dyDescent="0.4">
      <c r="C35" s="3"/>
    </row>
    <row r="36" spans="1:5" ht="14.4" customHeight="1" x14ac:dyDescent="0.35">
      <c r="A36" s="418" t="s">
        <v>224</v>
      </c>
      <c r="B36" s="234" t="s">
        <v>180</v>
      </c>
      <c r="C36" s="232" t="s">
        <v>181</v>
      </c>
      <c r="D36" s="232" t="s">
        <v>182</v>
      </c>
      <c r="E36" s="233" t="s">
        <v>183</v>
      </c>
    </row>
    <row r="37" spans="1:5" ht="14.4" customHeight="1" thickBot="1" x14ac:dyDescent="0.4">
      <c r="A37" s="420"/>
      <c r="B37" s="182" t="s">
        <v>225</v>
      </c>
      <c r="C37" s="185">
        <v>0.6</v>
      </c>
      <c r="D37" s="185" t="s">
        <v>226</v>
      </c>
      <c r="E37" s="177" t="s">
        <v>434</v>
      </c>
    </row>
    <row r="38" spans="1:5" ht="14.4" customHeight="1" thickBot="1" x14ac:dyDescent="0.4"/>
    <row r="39" spans="1:5" ht="14.4" customHeight="1" x14ac:dyDescent="0.35">
      <c r="A39" s="427" t="s">
        <v>227</v>
      </c>
      <c r="B39" s="234" t="s">
        <v>180</v>
      </c>
      <c r="C39" s="232" t="s">
        <v>181</v>
      </c>
      <c r="D39" s="232" t="s">
        <v>182</v>
      </c>
      <c r="E39" s="233" t="s">
        <v>183</v>
      </c>
    </row>
    <row r="40" spans="1:5" ht="14.4" customHeight="1" x14ac:dyDescent="0.35">
      <c r="A40" s="428"/>
      <c r="B40" s="179" t="s">
        <v>228</v>
      </c>
      <c r="C40" s="186">
        <v>3.5</v>
      </c>
      <c r="D40" s="186" t="s">
        <v>441</v>
      </c>
      <c r="E40" s="187" t="s">
        <v>467</v>
      </c>
    </row>
    <row r="41" spans="1:5" ht="14.4" customHeight="1" x14ac:dyDescent="0.35">
      <c r="A41" s="428"/>
      <c r="B41" s="179" t="s">
        <v>229</v>
      </c>
      <c r="C41" s="160">
        <v>92.4</v>
      </c>
      <c r="D41" s="160" t="s">
        <v>230</v>
      </c>
      <c r="E41" s="181" t="s">
        <v>436</v>
      </c>
    </row>
    <row r="42" spans="1:5" ht="14.4" customHeight="1" x14ac:dyDescent="0.35">
      <c r="A42" s="428"/>
      <c r="B42" s="179" t="s">
        <v>231</v>
      </c>
      <c r="C42" s="160">
        <v>76.599999999999994</v>
      </c>
      <c r="D42" s="160" t="s">
        <v>230</v>
      </c>
      <c r="E42" s="181" t="s">
        <v>437</v>
      </c>
    </row>
    <row r="43" spans="1:5" ht="14.4" customHeight="1" x14ac:dyDescent="0.35">
      <c r="A43" s="428"/>
      <c r="B43" s="179" t="s">
        <v>232</v>
      </c>
      <c r="C43" s="160">
        <v>80.599999999999994</v>
      </c>
      <c r="D43" s="160" t="s">
        <v>230</v>
      </c>
      <c r="E43" s="181" t="s">
        <v>435</v>
      </c>
    </row>
    <row r="44" spans="1:5" ht="14.4" customHeight="1" x14ac:dyDescent="0.35">
      <c r="A44" s="428"/>
      <c r="B44" s="179" t="s">
        <v>233</v>
      </c>
      <c r="C44" s="160">
        <v>89</v>
      </c>
      <c r="D44" s="160" t="s">
        <v>230</v>
      </c>
      <c r="E44" s="181" t="s">
        <v>438</v>
      </c>
    </row>
    <row r="45" spans="1:5" ht="14.4" customHeight="1" thickBot="1" x14ac:dyDescent="0.4">
      <c r="A45" s="429"/>
      <c r="B45" s="182" t="s">
        <v>234</v>
      </c>
      <c r="C45" s="176">
        <v>82</v>
      </c>
      <c r="D45" s="176" t="s">
        <v>230</v>
      </c>
      <c r="E45" s="184" t="s">
        <v>439</v>
      </c>
    </row>
    <row r="46" spans="1:5" ht="14.4" customHeight="1" thickBot="1" x14ac:dyDescent="0.4"/>
    <row r="47" spans="1:5" ht="14.4" customHeight="1" x14ac:dyDescent="0.35">
      <c r="A47" s="418" t="s">
        <v>235</v>
      </c>
      <c r="B47" s="234" t="s">
        <v>180</v>
      </c>
      <c r="C47" s="232" t="s">
        <v>181</v>
      </c>
      <c r="D47" s="232" t="s">
        <v>182</v>
      </c>
      <c r="E47" s="233" t="s">
        <v>183</v>
      </c>
    </row>
    <row r="48" spans="1:5" ht="14.4" customHeight="1" x14ac:dyDescent="0.35">
      <c r="A48" s="419"/>
      <c r="B48" s="179" t="s">
        <v>236</v>
      </c>
      <c r="C48" s="186">
        <v>2023</v>
      </c>
      <c r="D48" s="186" t="s">
        <v>431</v>
      </c>
      <c r="E48" s="172" t="s">
        <v>237</v>
      </c>
    </row>
    <row r="49" spans="1:5" ht="14.4" customHeight="1" x14ac:dyDescent="0.35">
      <c r="A49" s="419"/>
      <c r="B49" s="179" t="s">
        <v>238</v>
      </c>
      <c r="C49" s="160">
        <v>50</v>
      </c>
      <c r="D49" s="160" t="s">
        <v>431</v>
      </c>
      <c r="E49" s="181" t="s">
        <v>239</v>
      </c>
    </row>
    <row r="50" spans="1:5" ht="14.4" customHeight="1" x14ac:dyDescent="0.35">
      <c r="A50" s="419"/>
      <c r="B50" s="179" t="s">
        <v>240</v>
      </c>
      <c r="C50" s="160">
        <v>21</v>
      </c>
      <c r="D50" s="160" t="s">
        <v>241</v>
      </c>
      <c r="E50" s="181" t="s">
        <v>242</v>
      </c>
    </row>
    <row r="51" spans="1:5" ht="14.4" customHeight="1" thickBot="1" x14ac:dyDescent="0.5">
      <c r="A51" s="420"/>
      <c r="B51" s="182" t="s">
        <v>446</v>
      </c>
      <c r="C51" s="176">
        <v>79.5</v>
      </c>
      <c r="D51" s="176" t="s">
        <v>241</v>
      </c>
      <c r="E51" s="184" t="s">
        <v>447</v>
      </c>
    </row>
    <row r="52" spans="1:5" ht="14.4" customHeight="1" thickBot="1" x14ac:dyDescent="0.4"/>
    <row r="53" spans="1:5" ht="14.4" customHeight="1" x14ac:dyDescent="0.35">
      <c r="A53" s="418" t="s">
        <v>243</v>
      </c>
      <c r="B53" s="234" t="s">
        <v>180</v>
      </c>
      <c r="C53" s="232" t="s">
        <v>181</v>
      </c>
      <c r="D53" s="232" t="s">
        <v>182</v>
      </c>
      <c r="E53" s="233" t="s">
        <v>183</v>
      </c>
    </row>
    <row r="54" spans="1:5" ht="14.4" customHeight="1" x14ac:dyDescent="0.45">
      <c r="A54" s="419"/>
      <c r="B54" s="179" t="s">
        <v>448</v>
      </c>
      <c r="C54" s="186">
        <v>87</v>
      </c>
      <c r="D54" s="188" t="s">
        <v>244</v>
      </c>
      <c r="E54" s="172" t="s">
        <v>449</v>
      </c>
    </row>
    <row r="55" spans="1:5" ht="14.4" customHeight="1" thickBot="1" x14ac:dyDescent="0.5">
      <c r="A55" s="420"/>
      <c r="B55" s="182" t="s">
        <v>450</v>
      </c>
      <c r="C55" s="183">
        <v>0.4</v>
      </c>
      <c r="D55" s="189" t="s">
        <v>187</v>
      </c>
      <c r="E55" s="184" t="s">
        <v>451</v>
      </c>
    </row>
    <row r="56" spans="1:5" ht="14.4" customHeight="1" thickBot="1" x14ac:dyDescent="0.4"/>
    <row r="57" spans="1:5" ht="14.4" customHeight="1" x14ac:dyDescent="0.35">
      <c r="A57" s="430" t="s">
        <v>245</v>
      </c>
      <c r="B57" s="234" t="s">
        <v>180</v>
      </c>
      <c r="C57" s="232" t="s">
        <v>181</v>
      </c>
      <c r="D57" s="232" t="s">
        <v>182</v>
      </c>
      <c r="E57" s="233" t="s">
        <v>183</v>
      </c>
    </row>
    <row r="58" spans="1:5" ht="14.4" customHeight="1" x14ac:dyDescent="0.35">
      <c r="A58" s="431"/>
      <c r="B58" s="179" t="s">
        <v>246</v>
      </c>
      <c r="C58" s="186">
        <v>10</v>
      </c>
      <c r="D58" s="188" t="s">
        <v>431</v>
      </c>
      <c r="E58" s="172" t="s">
        <v>247</v>
      </c>
    </row>
    <row r="59" spans="1:5" ht="14.4" customHeight="1" x14ac:dyDescent="0.35">
      <c r="A59" s="431"/>
      <c r="B59" s="179" t="s">
        <v>248</v>
      </c>
      <c r="C59" s="160">
        <v>5.16</v>
      </c>
      <c r="D59" s="164" t="s">
        <v>249</v>
      </c>
      <c r="E59" s="172" t="s">
        <v>250</v>
      </c>
    </row>
    <row r="60" spans="1:5" ht="14.4" customHeight="1" x14ac:dyDescent="0.35">
      <c r="A60" s="431"/>
      <c r="B60" s="179" t="s">
        <v>251</v>
      </c>
      <c r="C60" s="160">
        <v>22.67</v>
      </c>
      <c r="D60" s="164" t="s">
        <v>252</v>
      </c>
      <c r="E60" s="172" t="s">
        <v>253</v>
      </c>
    </row>
    <row r="61" spans="1:5" ht="14.4" customHeight="1" x14ac:dyDescent="0.35">
      <c r="A61" s="431"/>
      <c r="B61" s="179" t="s">
        <v>254</v>
      </c>
      <c r="C61" s="160">
        <v>10</v>
      </c>
      <c r="D61" s="164" t="s">
        <v>207</v>
      </c>
      <c r="E61" s="172" t="s">
        <v>255</v>
      </c>
    </row>
    <row r="62" spans="1:5" ht="14.4" customHeight="1" x14ac:dyDescent="0.35">
      <c r="A62" s="431"/>
      <c r="B62" s="179" t="s">
        <v>256</v>
      </c>
      <c r="C62" s="160">
        <v>5</v>
      </c>
      <c r="D62" s="164" t="s">
        <v>207</v>
      </c>
      <c r="E62" s="172" t="s">
        <v>257</v>
      </c>
    </row>
    <row r="63" spans="1:5" ht="14.4" customHeight="1" x14ac:dyDescent="0.35">
      <c r="A63" s="431"/>
      <c r="B63" s="179" t="s">
        <v>258</v>
      </c>
      <c r="C63" s="160">
        <v>6</v>
      </c>
      <c r="D63" s="164" t="s">
        <v>431</v>
      </c>
      <c r="E63" s="172" t="s">
        <v>259</v>
      </c>
    </row>
    <row r="64" spans="1:5" ht="14.4" customHeight="1" x14ac:dyDescent="0.35">
      <c r="A64" s="431"/>
      <c r="B64" s="179" t="s">
        <v>260</v>
      </c>
      <c r="C64" s="160">
        <v>0</v>
      </c>
      <c r="D64" s="164" t="s">
        <v>261</v>
      </c>
      <c r="E64" s="172" t="s">
        <v>262</v>
      </c>
    </row>
    <row r="65" spans="1:5" ht="14.4" customHeight="1" x14ac:dyDescent="0.35">
      <c r="A65" s="431"/>
      <c r="B65" s="190" t="s">
        <v>263</v>
      </c>
      <c r="C65" s="165">
        <v>1340</v>
      </c>
      <c r="D65" s="166" t="s">
        <v>264</v>
      </c>
      <c r="E65" s="191" t="s">
        <v>265</v>
      </c>
    </row>
    <row r="66" spans="1:5" ht="14.4" customHeight="1" x14ac:dyDescent="0.35">
      <c r="A66" s="431"/>
      <c r="B66" s="179" t="s">
        <v>266</v>
      </c>
      <c r="C66" s="160">
        <v>2</v>
      </c>
      <c r="D66" s="164"/>
      <c r="E66" s="172" t="s">
        <v>267</v>
      </c>
    </row>
    <row r="67" spans="1:5" ht="14.4" customHeight="1" thickBot="1" x14ac:dyDescent="0.4">
      <c r="A67" s="432"/>
      <c r="B67" s="192" t="s">
        <v>268</v>
      </c>
      <c r="C67" s="167">
        <v>0.29649999999999999</v>
      </c>
      <c r="D67" s="168" t="s">
        <v>269</v>
      </c>
      <c r="E67" s="193" t="s">
        <v>440</v>
      </c>
    </row>
    <row r="68" spans="1:5" ht="14.4" customHeight="1" thickBot="1" x14ac:dyDescent="0.4"/>
    <row r="69" spans="1:5" ht="14.4" customHeight="1" x14ac:dyDescent="0.35">
      <c r="A69" s="433" t="s">
        <v>270</v>
      </c>
      <c r="B69" s="234" t="s">
        <v>180</v>
      </c>
      <c r="C69" s="232" t="s">
        <v>181</v>
      </c>
      <c r="D69" s="232" t="s">
        <v>182</v>
      </c>
      <c r="E69" s="233" t="s">
        <v>183</v>
      </c>
    </row>
    <row r="70" spans="1:5" ht="14.4" customHeight="1" x14ac:dyDescent="0.35">
      <c r="A70" s="434"/>
      <c r="B70" s="179" t="s">
        <v>271</v>
      </c>
      <c r="C70" s="194">
        <v>0.1</v>
      </c>
      <c r="D70" s="195" t="s">
        <v>187</v>
      </c>
      <c r="E70" s="172" t="s">
        <v>442</v>
      </c>
    </row>
    <row r="71" spans="1:5" ht="14.4" customHeight="1" x14ac:dyDescent="0.35">
      <c r="A71" s="434"/>
      <c r="B71" s="179" t="s">
        <v>272</v>
      </c>
      <c r="C71" s="160">
        <v>15</v>
      </c>
      <c r="D71" s="164" t="s">
        <v>273</v>
      </c>
      <c r="E71" s="181" t="s">
        <v>443</v>
      </c>
    </row>
    <row r="72" spans="1:5" ht="14.4" customHeight="1" thickBot="1" x14ac:dyDescent="0.4">
      <c r="A72" s="435"/>
      <c r="B72" s="182" t="s">
        <v>274</v>
      </c>
      <c r="C72" s="183">
        <v>0.01</v>
      </c>
      <c r="D72" s="189" t="s">
        <v>187</v>
      </c>
      <c r="E72" s="177" t="s">
        <v>444</v>
      </c>
    </row>
    <row r="73" spans="1:5" ht="14.4" customHeight="1" thickBot="1" x14ac:dyDescent="0.4">
      <c r="A73" s="169"/>
      <c r="C73" s="78"/>
      <c r="D73" s="78"/>
      <c r="E73" s="178"/>
    </row>
    <row r="74" spans="1:5" ht="14.4" customHeight="1" x14ac:dyDescent="0.35">
      <c r="A74" s="415" t="s">
        <v>275</v>
      </c>
      <c r="B74" s="234" t="s">
        <v>180</v>
      </c>
      <c r="C74" s="232" t="s">
        <v>181</v>
      </c>
      <c r="D74" s="232" t="s">
        <v>182</v>
      </c>
      <c r="E74" s="233" t="s">
        <v>183</v>
      </c>
    </row>
    <row r="75" spans="1:5" ht="14.4" customHeight="1" x14ac:dyDescent="0.35">
      <c r="A75" s="416"/>
      <c r="B75" s="179" t="s">
        <v>452</v>
      </c>
      <c r="C75" s="196">
        <v>6.5000000000000002E-2</v>
      </c>
      <c r="D75" s="197" t="s">
        <v>445</v>
      </c>
      <c r="E75" s="172" t="s">
        <v>276</v>
      </c>
    </row>
    <row r="76" spans="1:5" ht="14.25" customHeight="1" thickBot="1" x14ac:dyDescent="0.4">
      <c r="A76" s="417"/>
      <c r="B76" s="182" t="s">
        <v>453</v>
      </c>
      <c r="C76" s="185">
        <v>5.23</v>
      </c>
      <c r="D76" s="198" t="s">
        <v>244</v>
      </c>
      <c r="E76" s="184" t="s">
        <v>277</v>
      </c>
    </row>
    <row r="77" spans="1:5" ht="12" customHeight="1" thickBot="1" x14ac:dyDescent="0.4">
      <c r="A77" s="169"/>
      <c r="B77" s="199"/>
      <c r="C77" s="200"/>
      <c r="D77" s="201"/>
      <c r="E77" s="202"/>
    </row>
    <row r="78" spans="1:5" ht="35" customHeight="1" thickBot="1" x14ac:dyDescent="0.4">
      <c r="A78" s="421" t="s">
        <v>278</v>
      </c>
      <c r="B78" s="422"/>
      <c r="C78" s="422"/>
      <c r="D78" s="422"/>
      <c r="E78" s="423"/>
    </row>
    <row r="79" spans="1:5" ht="14.4" customHeight="1" thickBot="1" x14ac:dyDescent="0.4"/>
    <row r="80" spans="1:5" ht="14.4" customHeight="1" x14ac:dyDescent="0.35">
      <c r="A80" s="415" t="s">
        <v>279</v>
      </c>
      <c r="B80" s="234" t="s">
        <v>180</v>
      </c>
      <c r="C80" s="232" t="s">
        <v>181</v>
      </c>
      <c r="D80" s="232" t="s">
        <v>182</v>
      </c>
      <c r="E80" s="233" t="s">
        <v>183</v>
      </c>
    </row>
    <row r="81" spans="1:5" ht="14.4" customHeight="1" thickBot="1" x14ac:dyDescent="0.4">
      <c r="A81" s="417"/>
      <c r="B81" s="182" t="s">
        <v>380</v>
      </c>
      <c r="C81" s="203">
        <v>0.8</v>
      </c>
      <c r="D81" s="204" t="s">
        <v>187</v>
      </c>
      <c r="E81" s="177" t="s">
        <v>381</v>
      </c>
    </row>
    <row r="82" spans="1:5" ht="14.4" customHeight="1" thickBot="1" x14ac:dyDescent="0.4">
      <c r="A82" s="169"/>
      <c r="C82" s="205"/>
      <c r="D82" s="205"/>
    </row>
    <row r="83" spans="1:5" ht="35" customHeight="1" thickBot="1" x14ac:dyDescent="0.4">
      <c r="A83" s="421" t="s">
        <v>280</v>
      </c>
      <c r="B83" s="422"/>
      <c r="C83" s="422"/>
      <c r="D83" s="422"/>
      <c r="E83" s="423"/>
    </row>
    <row r="84" spans="1:5" ht="14.4" customHeight="1" thickBot="1" x14ac:dyDescent="0.4">
      <c r="A84" s="169"/>
      <c r="C84" s="205"/>
      <c r="D84" s="205"/>
    </row>
    <row r="85" spans="1:5" ht="33" customHeight="1" thickBot="1" x14ac:dyDescent="0.4">
      <c r="A85" s="436" t="s">
        <v>281</v>
      </c>
      <c r="B85" s="437"/>
      <c r="C85" s="437"/>
      <c r="D85" s="437"/>
      <c r="E85" s="239" t="s">
        <v>282</v>
      </c>
    </row>
    <row r="86" spans="1:5" ht="14.4" customHeight="1" thickBot="1" x14ac:dyDescent="0.4">
      <c r="A86" s="169"/>
      <c r="C86" s="205"/>
      <c r="D86" s="205"/>
    </row>
    <row r="87" spans="1:5" ht="14.4" customHeight="1" x14ac:dyDescent="0.35">
      <c r="A87" s="418" t="s">
        <v>283</v>
      </c>
      <c r="B87" s="234" t="s">
        <v>180</v>
      </c>
      <c r="C87" s="232" t="s">
        <v>181</v>
      </c>
      <c r="D87" s="232" t="s">
        <v>182</v>
      </c>
      <c r="E87" s="233" t="s">
        <v>183</v>
      </c>
    </row>
    <row r="88" spans="1:5" ht="14.4" customHeight="1" x14ac:dyDescent="0.35">
      <c r="A88" s="419"/>
      <c r="B88" s="179" t="s">
        <v>292</v>
      </c>
      <c r="C88" s="367">
        <v>945</v>
      </c>
      <c r="D88" s="160" t="s">
        <v>284</v>
      </c>
      <c r="E88" s="181" t="s">
        <v>293</v>
      </c>
    </row>
    <row r="89" spans="1:5" ht="14.4" customHeight="1" x14ac:dyDescent="0.35">
      <c r="A89" s="419"/>
      <c r="B89" s="179" t="s">
        <v>382</v>
      </c>
      <c r="C89" s="206">
        <v>0.18</v>
      </c>
      <c r="D89" s="160" t="s">
        <v>285</v>
      </c>
      <c r="E89" s="181" t="s">
        <v>468</v>
      </c>
    </row>
    <row r="90" spans="1:5" ht="14.4" customHeight="1" x14ac:dyDescent="0.35">
      <c r="A90" s="419"/>
      <c r="B90" s="179" t="s">
        <v>294</v>
      </c>
      <c r="C90" s="206">
        <v>0.9</v>
      </c>
      <c r="D90" s="160" t="s">
        <v>431</v>
      </c>
      <c r="E90" s="181" t="s">
        <v>295</v>
      </c>
    </row>
    <row r="91" spans="1:5" ht="14.4" customHeight="1" x14ac:dyDescent="0.35">
      <c r="A91" s="419"/>
      <c r="B91" s="179" t="s">
        <v>286</v>
      </c>
      <c r="C91" s="370">
        <v>0.3</v>
      </c>
      <c r="D91" s="160" t="s">
        <v>187</v>
      </c>
      <c r="E91" s="181" t="s">
        <v>287</v>
      </c>
    </row>
    <row r="92" spans="1:5" ht="14.4" customHeight="1" x14ac:dyDescent="0.35">
      <c r="A92" s="419"/>
      <c r="B92" s="179" t="s">
        <v>288</v>
      </c>
      <c r="C92" s="367">
        <v>2000</v>
      </c>
      <c r="D92" s="160" t="s">
        <v>431</v>
      </c>
      <c r="E92" s="181" t="s">
        <v>289</v>
      </c>
    </row>
    <row r="93" spans="1:5" ht="14.4" customHeight="1" thickBot="1" x14ac:dyDescent="0.4">
      <c r="A93" s="420"/>
      <c r="B93" s="182" t="s">
        <v>290</v>
      </c>
      <c r="C93" s="207">
        <v>0.8</v>
      </c>
      <c r="D93" s="176" t="s">
        <v>431</v>
      </c>
      <c r="E93" s="184" t="s">
        <v>291</v>
      </c>
    </row>
    <row r="94" spans="1:5" ht="14.4" customHeight="1" thickBot="1" x14ac:dyDescent="0.4">
      <c r="A94" s="169"/>
      <c r="C94" s="368"/>
      <c r="D94" s="205"/>
    </row>
    <row r="95" spans="1:5" ht="14.4" customHeight="1" x14ac:dyDescent="0.35">
      <c r="A95" s="418" t="s">
        <v>140</v>
      </c>
      <c r="B95" s="234" t="s">
        <v>180</v>
      </c>
      <c r="C95" s="369" t="s">
        <v>181</v>
      </c>
      <c r="D95" s="232" t="s">
        <v>182</v>
      </c>
      <c r="E95" s="233" t="s">
        <v>183</v>
      </c>
    </row>
    <row r="96" spans="1:5" ht="14.4" customHeight="1" x14ac:dyDescent="0.35">
      <c r="A96" s="419"/>
      <c r="B96" s="179" t="s">
        <v>296</v>
      </c>
      <c r="C96" s="367">
        <v>20000</v>
      </c>
      <c r="D96" s="160" t="s">
        <v>195</v>
      </c>
      <c r="E96" s="181" t="s">
        <v>297</v>
      </c>
    </row>
    <row r="97" spans="1:5" ht="14.4" customHeight="1" thickBot="1" x14ac:dyDescent="0.4">
      <c r="A97" s="420"/>
      <c r="B97" s="182" t="s">
        <v>298</v>
      </c>
      <c r="C97" s="372">
        <v>0.3</v>
      </c>
      <c r="D97" s="176" t="s">
        <v>187</v>
      </c>
      <c r="E97" s="184" t="s">
        <v>454</v>
      </c>
    </row>
    <row r="98" spans="1:5" ht="14.4" customHeight="1" thickBot="1" x14ac:dyDescent="0.4">
      <c r="A98" s="169"/>
      <c r="C98" s="259"/>
    </row>
    <row r="99" spans="1:5" ht="14.4" customHeight="1" x14ac:dyDescent="0.35">
      <c r="A99" s="418" t="s">
        <v>299</v>
      </c>
      <c r="B99" s="234" t="s">
        <v>180</v>
      </c>
      <c r="C99" s="369" t="s">
        <v>181</v>
      </c>
      <c r="D99" s="232" t="s">
        <v>182</v>
      </c>
      <c r="E99" s="233" t="s">
        <v>183</v>
      </c>
    </row>
    <row r="100" spans="1:5" ht="14.4" customHeight="1" x14ac:dyDescent="0.35">
      <c r="A100" s="419"/>
      <c r="B100" s="179" t="s">
        <v>296</v>
      </c>
      <c r="C100" s="367">
        <v>10000</v>
      </c>
      <c r="D100" s="160" t="s">
        <v>195</v>
      </c>
      <c r="E100" s="181" t="s">
        <v>300</v>
      </c>
    </row>
    <row r="101" spans="1:5" ht="14.4" customHeight="1" thickBot="1" x14ac:dyDescent="0.4">
      <c r="A101" s="420"/>
      <c r="B101" s="182" t="s">
        <v>298</v>
      </c>
      <c r="C101" s="372">
        <v>0.2</v>
      </c>
      <c r="D101" s="176" t="s">
        <v>187</v>
      </c>
      <c r="E101" s="184" t="s">
        <v>455</v>
      </c>
    </row>
    <row r="102" spans="1:5" ht="14.4" customHeight="1" thickBot="1" x14ac:dyDescent="0.4">
      <c r="A102" s="169"/>
      <c r="C102" s="259"/>
    </row>
    <row r="103" spans="1:5" ht="14.4" customHeight="1" x14ac:dyDescent="0.35">
      <c r="A103" s="438" t="s">
        <v>302</v>
      </c>
      <c r="B103" s="234" t="s">
        <v>180</v>
      </c>
      <c r="C103" s="369" t="s">
        <v>181</v>
      </c>
      <c r="D103" s="232" t="s">
        <v>182</v>
      </c>
      <c r="E103" s="233" t="s">
        <v>183</v>
      </c>
    </row>
    <row r="104" spans="1:5" ht="14.4" customHeight="1" x14ac:dyDescent="0.35">
      <c r="A104" s="439"/>
      <c r="B104" s="179" t="s">
        <v>296</v>
      </c>
      <c r="C104" s="367">
        <v>5000</v>
      </c>
      <c r="D104" s="160" t="s">
        <v>195</v>
      </c>
      <c r="E104" s="181" t="s">
        <v>303</v>
      </c>
    </row>
    <row r="105" spans="1:5" ht="14.4" customHeight="1" thickBot="1" x14ac:dyDescent="0.4">
      <c r="A105" s="440"/>
      <c r="B105" s="182" t="s">
        <v>298</v>
      </c>
      <c r="C105" s="372">
        <v>0.05</v>
      </c>
      <c r="D105" s="176" t="s">
        <v>187</v>
      </c>
      <c r="E105" s="184" t="s">
        <v>456</v>
      </c>
    </row>
    <row r="106" spans="1:5" ht="14.4" customHeight="1" thickBot="1" x14ac:dyDescent="0.4">
      <c r="A106" s="169"/>
      <c r="C106" s="368"/>
      <c r="D106" s="205"/>
    </row>
    <row r="107" spans="1:5" ht="14.4" customHeight="1" x14ac:dyDescent="0.35">
      <c r="A107" s="418" t="s">
        <v>304</v>
      </c>
      <c r="B107" s="234" t="s">
        <v>180</v>
      </c>
      <c r="C107" s="369" t="s">
        <v>181</v>
      </c>
      <c r="D107" s="232" t="s">
        <v>182</v>
      </c>
      <c r="E107" s="233" t="s">
        <v>183</v>
      </c>
    </row>
    <row r="108" spans="1:5" ht="14.4" customHeight="1" x14ac:dyDescent="0.35">
      <c r="A108" s="419"/>
      <c r="B108" s="179" t="s">
        <v>296</v>
      </c>
      <c r="C108" s="367">
        <v>20000</v>
      </c>
      <c r="D108" s="160" t="s">
        <v>195</v>
      </c>
      <c r="E108" s="181" t="s">
        <v>305</v>
      </c>
    </row>
    <row r="109" spans="1:5" ht="14.4" customHeight="1" thickBot="1" x14ac:dyDescent="0.4">
      <c r="A109" s="420"/>
      <c r="B109" s="182" t="s">
        <v>298</v>
      </c>
      <c r="C109" s="372">
        <v>0.1</v>
      </c>
      <c r="D109" s="176" t="s">
        <v>187</v>
      </c>
      <c r="E109" s="184" t="s">
        <v>469</v>
      </c>
    </row>
    <row r="110" spans="1:5" ht="14" customHeight="1" thickBot="1" x14ac:dyDescent="0.4">
      <c r="A110" s="169"/>
      <c r="C110" s="208"/>
    </row>
    <row r="111" spans="1:5" ht="24.5" customHeight="1" thickBot="1" x14ac:dyDescent="0.4">
      <c r="A111" s="436" t="s">
        <v>306</v>
      </c>
      <c r="B111" s="437"/>
      <c r="C111" s="437"/>
      <c r="D111" s="437"/>
      <c r="E111" s="238" t="s">
        <v>307</v>
      </c>
    </row>
    <row r="112" spans="1:5" ht="14" customHeight="1" thickBot="1" x14ac:dyDescent="0.4">
      <c r="A112" s="169"/>
    </row>
    <row r="113" spans="1:5" ht="14.4" customHeight="1" x14ac:dyDescent="0.35">
      <c r="A113" s="418" t="s">
        <v>308</v>
      </c>
      <c r="B113" s="234" t="s">
        <v>180</v>
      </c>
      <c r="C113" s="232" t="s">
        <v>181</v>
      </c>
      <c r="D113" s="232" t="s">
        <v>182</v>
      </c>
      <c r="E113" s="233" t="s">
        <v>183</v>
      </c>
    </row>
    <row r="114" spans="1:5" x14ac:dyDescent="0.35">
      <c r="A114" s="419"/>
      <c r="B114" s="179" t="s">
        <v>296</v>
      </c>
      <c r="C114" s="367">
        <v>20000</v>
      </c>
      <c r="D114" s="160" t="s">
        <v>195</v>
      </c>
      <c r="E114" s="181" t="s">
        <v>309</v>
      </c>
    </row>
    <row r="115" spans="1:5" ht="16" thickBot="1" x14ac:dyDescent="0.4">
      <c r="A115" s="420"/>
      <c r="B115" s="182" t="s">
        <v>298</v>
      </c>
      <c r="C115" s="372">
        <v>0.3</v>
      </c>
      <c r="D115" s="176" t="s">
        <v>187</v>
      </c>
      <c r="E115" s="184" t="s">
        <v>454</v>
      </c>
    </row>
    <row r="116" spans="1:5" ht="16" thickBot="1" x14ac:dyDescent="0.4"/>
    <row r="117" spans="1:5" x14ac:dyDescent="0.35">
      <c r="A117" s="418" t="s">
        <v>310</v>
      </c>
      <c r="B117" s="234" t="s">
        <v>180</v>
      </c>
      <c r="C117" s="232" t="s">
        <v>181</v>
      </c>
      <c r="D117" s="232" t="s">
        <v>182</v>
      </c>
      <c r="E117" s="233" t="s">
        <v>183</v>
      </c>
    </row>
    <row r="118" spans="1:5" x14ac:dyDescent="0.35">
      <c r="A118" s="419"/>
      <c r="B118" s="179" t="s">
        <v>296</v>
      </c>
      <c r="C118" s="367">
        <v>40000</v>
      </c>
      <c r="D118" s="160" t="s">
        <v>195</v>
      </c>
      <c r="E118" s="181" t="s">
        <v>300</v>
      </c>
    </row>
    <row r="119" spans="1:5" ht="16" thickBot="1" x14ac:dyDescent="0.4">
      <c r="A119" s="420"/>
      <c r="B119" s="182" t="s">
        <v>298</v>
      </c>
      <c r="C119" s="372">
        <v>0.2</v>
      </c>
      <c r="D119" s="176" t="s">
        <v>187</v>
      </c>
      <c r="E119" s="184" t="s">
        <v>455</v>
      </c>
    </row>
    <row r="120" spans="1:5" ht="16" thickBot="1" x14ac:dyDescent="0.4"/>
    <row r="121" spans="1:5" ht="25" customHeight="1" thickBot="1" x14ac:dyDescent="0.4">
      <c r="A121" s="436" t="s">
        <v>311</v>
      </c>
      <c r="B121" s="437"/>
      <c r="C121" s="437"/>
      <c r="D121" s="437"/>
      <c r="E121" s="238" t="s">
        <v>312</v>
      </c>
    </row>
    <row r="122" spans="1:5" ht="16" thickBot="1" x14ac:dyDescent="0.4"/>
    <row r="123" spans="1:5" x14ac:dyDescent="0.35">
      <c r="A123" s="418" t="s">
        <v>55</v>
      </c>
      <c r="B123" s="234" t="s">
        <v>180</v>
      </c>
      <c r="C123" s="232" t="s">
        <v>181</v>
      </c>
      <c r="D123" s="232" t="s">
        <v>182</v>
      </c>
      <c r="E123" s="233" t="s">
        <v>183</v>
      </c>
    </row>
    <row r="124" spans="1:5" x14ac:dyDescent="0.35">
      <c r="A124" s="419"/>
      <c r="B124" s="179" t="s">
        <v>296</v>
      </c>
      <c r="C124" s="206"/>
      <c r="D124" s="160" t="s">
        <v>195</v>
      </c>
      <c r="E124" s="181" t="s">
        <v>305</v>
      </c>
    </row>
    <row r="125" spans="1:5" ht="16" thickBot="1" x14ac:dyDescent="0.4">
      <c r="A125" s="420"/>
      <c r="B125" s="182" t="s">
        <v>298</v>
      </c>
      <c r="C125" s="371"/>
      <c r="D125" s="176" t="s">
        <v>187</v>
      </c>
      <c r="E125" s="184" t="s">
        <v>454</v>
      </c>
    </row>
    <row r="126" spans="1:5" ht="16" thickBot="1" x14ac:dyDescent="0.4">
      <c r="A126" s="169"/>
    </row>
    <row r="127" spans="1:5" x14ac:dyDescent="0.35">
      <c r="A127" s="415" t="s">
        <v>313</v>
      </c>
      <c r="B127" s="234" t="s">
        <v>180</v>
      </c>
      <c r="C127" s="232" t="s">
        <v>181</v>
      </c>
      <c r="D127" s="232" t="s">
        <v>182</v>
      </c>
      <c r="E127" s="233" t="s">
        <v>183</v>
      </c>
    </row>
    <row r="128" spans="1:5" x14ac:dyDescent="0.35">
      <c r="A128" s="416"/>
      <c r="B128" s="179" t="s">
        <v>385</v>
      </c>
      <c r="C128" s="170"/>
      <c r="D128" s="160" t="s">
        <v>200</v>
      </c>
      <c r="E128" s="181" t="s">
        <v>386</v>
      </c>
    </row>
    <row r="129" spans="1:5" x14ac:dyDescent="0.35">
      <c r="A129" s="416"/>
      <c r="B129" s="179" t="s">
        <v>383</v>
      </c>
      <c r="C129" s="170"/>
      <c r="D129" s="160" t="s">
        <v>387</v>
      </c>
      <c r="E129" s="181" t="s">
        <v>314</v>
      </c>
    </row>
    <row r="130" spans="1:5" ht="16" thickBot="1" x14ac:dyDescent="0.4">
      <c r="A130" s="417"/>
      <c r="B130" s="182" t="s">
        <v>294</v>
      </c>
      <c r="C130" s="207"/>
      <c r="D130" s="176"/>
      <c r="E130" s="184" t="s">
        <v>315</v>
      </c>
    </row>
    <row r="131" spans="1:5" ht="16" thickBot="1" x14ac:dyDescent="0.4">
      <c r="A131" s="169"/>
    </row>
    <row r="132" spans="1:5" x14ac:dyDescent="0.35">
      <c r="A132" s="415" t="s">
        <v>56</v>
      </c>
      <c r="B132" s="234" t="s">
        <v>180</v>
      </c>
      <c r="C132" s="232" t="s">
        <v>181</v>
      </c>
      <c r="D132" s="232" t="s">
        <v>182</v>
      </c>
      <c r="E132" s="233" t="s">
        <v>183</v>
      </c>
    </row>
    <row r="133" spans="1:5" x14ac:dyDescent="0.35">
      <c r="A133" s="416"/>
      <c r="B133" s="179" t="s">
        <v>296</v>
      </c>
      <c r="C133" s="206"/>
      <c r="D133" s="160" t="s">
        <v>195</v>
      </c>
      <c r="E133" s="181" t="s">
        <v>305</v>
      </c>
    </row>
    <row r="134" spans="1:5" ht="16" thickBot="1" x14ac:dyDescent="0.4">
      <c r="A134" s="417"/>
      <c r="B134" s="182" t="s">
        <v>298</v>
      </c>
      <c r="C134" s="371"/>
      <c r="D134" s="176" t="s">
        <v>187</v>
      </c>
      <c r="E134" s="184" t="s">
        <v>455</v>
      </c>
    </row>
    <row r="135" spans="1:5" ht="16" thickBot="1" x14ac:dyDescent="0.4"/>
    <row r="136" spans="1:5" x14ac:dyDescent="0.35">
      <c r="A136" s="418" t="s">
        <v>316</v>
      </c>
      <c r="B136" s="234" t="s">
        <v>180</v>
      </c>
      <c r="C136" s="232" t="s">
        <v>181</v>
      </c>
      <c r="D136" s="232" t="s">
        <v>182</v>
      </c>
      <c r="E136" s="233" t="s">
        <v>183</v>
      </c>
    </row>
    <row r="137" spans="1:5" x14ac:dyDescent="0.35">
      <c r="A137" s="419"/>
      <c r="B137" s="179" t="s">
        <v>296</v>
      </c>
      <c r="C137" s="206"/>
      <c r="D137" s="160" t="s">
        <v>195</v>
      </c>
      <c r="E137" s="181" t="s">
        <v>300</v>
      </c>
    </row>
    <row r="138" spans="1:5" ht="16" thickBot="1" x14ac:dyDescent="0.4">
      <c r="A138" s="420"/>
      <c r="B138" s="182" t="s">
        <v>298</v>
      </c>
      <c r="C138" s="371"/>
      <c r="D138" s="176" t="s">
        <v>187</v>
      </c>
      <c r="E138" s="184" t="s">
        <v>301</v>
      </c>
    </row>
  </sheetData>
  <mergeCells count="30">
    <mergeCell ref="A117:A119"/>
    <mergeCell ref="A121:D121"/>
    <mergeCell ref="A123:A125"/>
    <mergeCell ref="A127:A130"/>
    <mergeCell ref="A99:A101"/>
    <mergeCell ref="A103:A105"/>
    <mergeCell ref="A107:A109"/>
    <mergeCell ref="A111:D111"/>
    <mergeCell ref="A113:A115"/>
    <mergeCell ref="A80:A81"/>
    <mergeCell ref="A83:E83"/>
    <mergeCell ref="A85:D85"/>
    <mergeCell ref="A87:A93"/>
    <mergeCell ref="A95:A97"/>
    <mergeCell ref="A132:A134"/>
    <mergeCell ref="A136:A138"/>
    <mergeCell ref="A1:E1"/>
    <mergeCell ref="A3:A14"/>
    <mergeCell ref="A16:A20"/>
    <mergeCell ref="A22:A26"/>
    <mergeCell ref="A28:A30"/>
    <mergeCell ref="A32:A34"/>
    <mergeCell ref="A36:A37"/>
    <mergeCell ref="A39:A45"/>
    <mergeCell ref="A47:A51"/>
    <mergeCell ref="A53:A55"/>
    <mergeCell ref="A57:A67"/>
    <mergeCell ref="A69:A72"/>
    <mergeCell ref="A74:A76"/>
    <mergeCell ref="A78:E7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54951-73A2-42C9-82C1-22A0315D2EB8}">
  <sheetPr>
    <tabColor rgb="FF00B050"/>
  </sheetPr>
  <dimension ref="A1:G106"/>
  <sheetViews>
    <sheetView zoomScale="85" zoomScaleNormal="85" workbookViewId="0">
      <selection activeCell="B5" sqref="B5:C106"/>
    </sheetView>
  </sheetViews>
  <sheetFormatPr defaultRowHeight="15.5" x14ac:dyDescent="0.35"/>
  <cols>
    <col min="1" max="1" width="44.7265625" style="2" bestFit="1" customWidth="1"/>
    <col min="2" max="3" width="19.1796875" style="293" customWidth="1"/>
    <col min="4" max="4" width="8.7265625" style="2"/>
    <col min="5" max="5" width="21.90625" style="2" bestFit="1" customWidth="1"/>
    <col min="6" max="6" width="7.54296875" style="2" bestFit="1" customWidth="1"/>
    <col min="7" max="7" width="11.81640625" style="2" bestFit="1" customWidth="1"/>
    <col min="8" max="16384" width="8.7265625" style="2"/>
  </cols>
  <sheetData>
    <row r="1" spans="1:4" ht="25.5" thickBot="1" x14ac:dyDescent="0.4">
      <c r="A1" s="392" t="s">
        <v>462</v>
      </c>
      <c r="B1" s="393"/>
      <c r="C1" s="394"/>
      <c r="D1" s="240"/>
    </row>
    <row r="2" spans="1:4" ht="16" thickBot="1" x14ac:dyDescent="0.4">
      <c r="A2" s="294"/>
      <c r="B2" s="294"/>
      <c r="C2" s="294"/>
      <c r="D2" s="240"/>
    </row>
    <row r="3" spans="1:4" ht="16" thickBot="1" x14ac:dyDescent="0.4">
      <c r="A3" s="295"/>
      <c r="B3" s="339" t="s">
        <v>465</v>
      </c>
      <c r="C3" s="339" t="s">
        <v>466</v>
      </c>
    </row>
    <row r="4" spans="1:4" ht="16" thickBot="1" x14ac:dyDescent="0.4">
      <c r="A4" s="253" t="s">
        <v>118</v>
      </c>
      <c r="B4" s="277"/>
      <c r="C4" s="278"/>
    </row>
    <row r="5" spans="1:4" x14ac:dyDescent="0.35">
      <c r="A5" s="244" t="str">
        <f>'[1]Price Results PBS'!A7</f>
        <v>Wing</v>
      </c>
      <c r="B5" s="245">
        <v>44138.425135804551</v>
      </c>
      <c r="C5" s="245">
        <v>26483055.081482731</v>
      </c>
    </row>
    <row r="6" spans="1:4" x14ac:dyDescent="0.35">
      <c r="A6" s="246" t="str">
        <f>'[1]Price Results PBS'!A8</f>
        <v>Fuselage</v>
      </c>
      <c r="B6" s="247">
        <v>113043.72267809439</v>
      </c>
      <c r="C6" s="247">
        <v>67826233.606856629</v>
      </c>
    </row>
    <row r="7" spans="1:4" x14ac:dyDescent="0.35">
      <c r="A7" s="246" t="str">
        <f>'[1]Price Results PBS'!A9</f>
        <v>Horizontal tail</v>
      </c>
      <c r="B7" s="247">
        <v>8708.1270640793136</v>
      </c>
      <c r="C7" s="247">
        <v>5224876.2384475879</v>
      </c>
    </row>
    <row r="8" spans="1:4" x14ac:dyDescent="0.35">
      <c r="A8" s="246" t="str">
        <f>'[1]Price Results PBS'!A10</f>
        <v>Vertical Tail</v>
      </c>
      <c r="B8" s="247">
        <v>23201.711340536327</v>
      </c>
      <c r="C8" s="247">
        <v>13921026.804321796</v>
      </c>
    </row>
    <row r="9" spans="1:4" ht="16" thickBot="1" x14ac:dyDescent="0.4">
      <c r="A9" s="248" t="str">
        <f>'[1]Price Results PBS'!A11</f>
        <v>Nacelles</v>
      </c>
      <c r="B9" s="249">
        <v>22000.230046466579</v>
      </c>
      <c r="C9" s="249">
        <v>13200138.027879948</v>
      </c>
    </row>
    <row r="10" spans="1:4" x14ac:dyDescent="0.35">
      <c r="A10" s="246" t="str">
        <f>'[1]Price Results PBS'!A13</f>
        <v>Main Landing Gear</v>
      </c>
      <c r="B10" s="247">
        <v>13237.752746503218</v>
      </c>
      <c r="C10" s="247">
        <v>7942651.6479019308</v>
      </c>
    </row>
    <row r="11" spans="1:4" x14ac:dyDescent="0.35">
      <c r="A11" s="250" t="str">
        <f>'[1]Price Results PBS'!A14</f>
        <v>Nose Landing Gear</v>
      </c>
      <c r="B11" s="247">
        <v>3642.0569984094559</v>
      </c>
      <c r="C11" s="247">
        <v>2185234.1990456735</v>
      </c>
    </row>
    <row r="12" spans="1:4" ht="16" thickBot="1" x14ac:dyDescent="0.4">
      <c r="A12" s="251" t="s">
        <v>152</v>
      </c>
      <c r="B12" s="252">
        <v>27901.064831469517</v>
      </c>
      <c r="C12" s="252">
        <v>16740638.898881711</v>
      </c>
    </row>
    <row r="13" spans="1:4" ht="16" thickBot="1" x14ac:dyDescent="0.4">
      <c r="A13" s="253" t="s">
        <v>119</v>
      </c>
      <c r="B13" s="254">
        <v>398380.90750562079</v>
      </c>
      <c r="C13" s="254">
        <v>239028544.50337246</v>
      </c>
      <c r="D13" s="79"/>
    </row>
    <row r="14" spans="1:4" ht="16" thickBot="1" x14ac:dyDescent="0.4">
      <c r="A14" s="133"/>
      <c r="B14" s="134"/>
      <c r="C14" s="135"/>
    </row>
    <row r="15" spans="1:4" ht="16" thickBot="1" x14ac:dyDescent="0.4">
      <c r="A15" s="253" t="s">
        <v>120</v>
      </c>
      <c r="B15" s="136"/>
      <c r="C15" s="137"/>
    </row>
    <row r="16" spans="1:4" x14ac:dyDescent="0.35">
      <c r="A16" s="244" t="str">
        <f>'[1]Price Results PBS'!A16</f>
        <v>Engine</v>
      </c>
      <c r="B16" s="245"/>
      <c r="C16" s="245"/>
    </row>
    <row r="17" spans="1:7" x14ac:dyDescent="0.35">
      <c r="A17" s="255" t="str">
        <f>'[1]Price Results PBS'!A17</f>
        <v>Engine Control</v>
      </c>
      <c r="B17" s="256"/>
      <c r="C17" s="256"/>
    </row>
    <row r="18" spans="1:7" x14ac:dyDescent="0.35">
      <c r="A18" s="257" t="s">
        <v>50</v>
      </c>
      <c r="B18" s="247">
        <v>50616.681782268308</v>
      </c>
      <c r="C18" s="247">
        <v>30370009.069360983</v>
      </c>
    </row>
    <row r="19" spans="1:7" x14ac:dyDescent="0.35">
      <c r="A19" s="257" t="s">
        <v>51</v>
      </c>
      <c r="B19" s="247">
        <v>13168.063405810792</v>
      </c>
      <c r="C19" s="247">
        <v>7900838.043486475</v>
      </c>
    </row>
    <row r="20" spans="1:7" x14ac:dyDescent="0.35">
      <c r="A20" s="257" t="s">
        <v>144</v>
      </c>
      <c r="B20" s="247">
        <v>17624.611014539289</v>
      </c>
      <c r="C20" s="247">
        <v>10574766.608723573</v>
      </c>
    </row>
    <row r="21" spans="1:7" x14ac:dyDescent="0.35">
      <c r="A21" s="257" t="s">
        <v>52</v>
      </c>
      <c r="B21" s="247">
        <v>10003.380768752126</v>
      </c>
      <c r="C21" s="247">
        <v>6002028.4612512756</v>
      </c>
    </row>
    <row r="22" spans="1:7" x14ac:dyDescent="0.35">
      <c r="A22" s="257" t="s">
        <v>140</v>
      </c>
      <c r="B22" s="247">
        <v>28100.064260099971</v>
      </c>
      <c r="C22" s="247">
        <v>16860038.556059983</v>
      </c>
    </row>
    <row r="23" spans="1:7" x14ac:dyDescent="0.35">
      <c r="A23" s="257" t="s">
        <v>8</v>
      </c>
      <c r="B23" s="247">
        <v>7177.5075767089475</v>
      </c>
      <c r="C23" s="247">
        <v>4306504.5460253684</v>
      </c>
    </row>
    <row r="24" spans="1:7" x14ac:dyDescent="0.35">
      <c r="A24" s="257" t="s">
        <v>53</v>
      </c>
      <c r="B24" s="247">
        <v>34403.689555273028</v>
      </c>
      <c r="C24" s="258">
        <v>20642213.733163815</v>
      </c>
    </row>
    <row r="25" spans="1:7" x14ac:dyDescent="0.35">
      <c r="A25" s="257" t="s">
        <v>54</v>
      </c>
      <c r="B25" s="247">
        <v>93659.474822405507</v>
      </c>
      <c r="C25" s="247">
        <v>56195684.893443301</v>
      </c>
    </row>
    <row r="26" spans="1:7" x14ac:dyDescent="0.35">
      <c r="A26" s="257" t="s">
        <v>55</v>
      </c>
      <c r="B26" s="247"/>
      <c r="C26" s="247"/>
    </row>
    <row r="27" spans="1:7" ht="16" thickBot="1" x14ac:dyDescent="0.4">
      <c r="A27" s="257" t="s">
        <v>56</v>
      </c>
      <c r="B27" s="247"/>
      <c r="C27" s="249"/>
      <c r="E27" s="259"/>
      <c r="G27" s="259"/>
    </row>
    <row r="28" spans="1:7" ht="16" thickBot="1" x14ac:dyDescent="0.4">
      <c r="A28" s="260" t="s">
        <v>121</v>
      </c>
      <c r="B28" s="261">
        <v>693475.03245422209</v>
      </c>
      <c r="C28" s="261">
        <v>416085019.47253323</v>
      </c>
      <c r="D28" s="79"/>
    </row>
    <row r="29" spans="1:7" ht="16" thickBot="1" x14ac:dyDescent="0.4">
      <c r="A29" s="138"/>
      <c r="B29" s="262"/>
      <c r="C29" s="263"/>
    </row>
    <row r="30" spans="1:7" ht="16" thickBot="1" x14ac:dyDescent="0.4">
      <c r="A30" s="260" t="s">
        <v>122</v>
      </c>
      <c r="B30" s="264"/>
      <c r="C30" s="265"/>
    </row>
    <row r="31" spans="1:7" x14ac:dyDescent="0.35">
      <c r="A31" s="244" t="s">
        <v>9</v>
      </c>
      <c r="B31" s="266">
        <v>31208.667017120752</v>
      </c>
      <c r="C31" s="267">
        <v>18725200.21027245</v>
      </c>
    </row>
    <row r="32" spans="1:7" ht="16" thickBot="1" x14ac:dyDescent="0.4">
      <c r="A32" s="251" t="s">
        <v>148</v>
      </c>
      <c r="B32" s="252">
        <v>41959.042210390086</v>
      </c>
      <c r="C32" s="252">
        <v>25175425.32623405</v>
      </c>
    </row>
    <row r="33" spans="1:3" x14ac:dyDescent="0.35">
      <c r="A33" s="244" t="s">
        <v>10</v>
      </c>
      <c r="B33" s="266"/>
      <c r="C33" s="267"/>
    </row>
    <row r="34" spans="1:3" x14ac:dyDescent="0.35">
      <c r="A34" s="246" t="s">
        <v>11</v>
      </c>
      <c r="B34" s="268"/>
      <c r="C34" s="269"/>
    </row>
    <row r="35" spans="1:3" ht="16" thickBot="1" x14ac:dyDescent="0.4">
      <c r="A35" s="251" t="s">
        <v>149</v>
      </c>
      <c r="B35" s="252"/>
      <c r="C35" s="252"/>
    </row>
    <row r="36" spans="1:3" x14ac:dyDescent="0.35">
      <c r="A36" s="244" t="str">
        <f>'[1]Price Results PBS'!A20</f>
        <v>Refuelling System</v>
      </c>
      <c r="B36" s="245">
        <v>1001.4391204252325</v>
      </c>
      <c r="C36" s="245">
        <v>600863.4722551395</v>
      </c>
    </row>
    <row r="37" spans="1:3" x14ac:dyDescent="0.35">
      <c r="A37" s="246" t="str">
        <f>'[1]Price Results PBS'!A21</f>
        <v>Fueling System</v>
      </c>
      <c r="B37" s="247">
        <v>2670.6266441894181</v>
      </c>
      <c r="C37" s="247">
        <v>1602375.986513651</v>
      </c>
    </row>
    <row r="38" spans="1:3" ht="16" thickBot="1" x14ac:dyDescent="0.4">
      <c r="A38" s="270" t="s">
        <v>123</v>
      </c>
      <c r="B38" s="271">
        <v>4719.1665980269945</v>
      </c>
      <c r="C38" s="271">
        <v>2831499.9588161968</v>
      </c>
    </row>
    <row r="39" spans="1:3" x14ac:dyDescent="0.35">
      <c r="A39" s="272" t="str">
        <f>'[1]Price Results PBS'!A23</f>
        <v>CAU Group</v>
      </c>
      <c r="B39" s="245">
        <v>22641.911074086343</v>
      </c>
      <c r="C39" s="245">
        <v>13585146.644451806</v>
      </c>
    </row>
    <row r="40" spans="1:3" ht="16" thickBot="1" x14ac:dyDescent="0.4">
      <c r="A40" s="251" t="s">
        <v>153</v>
      </c>
      <c r="B40" s="252">
        <v>27793.030661246219</v>
      </c>
      <c r="C40" s="252">
        <v>16675818.396747731</v>
      </c>
    </row>
    <row r="41" spans="1:3" x14ac:dyDescent="0.35">
      <c r="A41" s="250" t="s">
        <v>124</v>
      </c>
      <c r="B41" s="247">
        <v>4520.5683156398054</v>
      </c>
      <c r="C41" s="247">
        <v>2712340.9893838833</v>
      </c>
    </row>
    <row r="42" spans="1:3" x14ac:dyDescent="0.35">
      <c r="A42" s="250" t="s">
        <v>125</v>
      </c>
      <c r="B42" s="247">
        <v>2719.1597546606076</v>
      </c>
      <c r="C42" s="247">
        <v>1631495.8527963646</v>
      </c>
    </row>
    <row r="43" spans="1:3" ht="16" thickBot="1" x14ac:dyDescent="0.4">
      <c r="A43" s="251" t="s">
        <v>126</v>
      </c>
      <c r="B43" s="252">
        <v>13386.09414818294</v>
      </c>
      <c r="C43" s="252">
        <v>8031656.4889097633</v>
      </c>
    </row>
    <row r="44" spans="1:3" x14ac:dyDescent="0.35">
      <c r="A44" s="250" t="s">
        <v>150</v>
      </c>
      <c r="B44" s="247">
        <v>6333.0715018552801</v>
      </c>
      <c r="C44" s="247">
        <v>3799842.9011131679</v>
      </c>
    </row>
    <row r="45" spans="1:3" ht="16" thickBot="1" x14ac:dyDescent="0.4">
      <c r="A45" s="251" t="s">
        <v>154</v>
      </c>
      <c r="B45" s="252">
        <v>9233.0093176328046</v>
      </c>
      <c r="C45" s="252">
        <v>5539805.590579683</v>
      </c>
    </row>
    <row r="46" spans="1:3" x14ac:dyDescent="0.35">
      <c r="A46" s="250" t="s">
        <v>151</v>
      </c>
      <c r="B46" s="247">
        <v>13995.865516552201</v>
      </c>
      <c r="C46" s="247">
        <v>8397519.3099313211</v>
      </c>
    </row>
    <row r="47" spans="1:3" ht="16" thickBot="1" x14ac:dyDescent="0.4">
      <c r="A47" s="251" t="s">
        <v>155</v>
      </c>
      <c r="B47" s="252">
        <v>19855.360873209826</v>
      </c>
      <c r="C47" s="252">
        <v>11913216.523925895</v>
      </c>
    </row>
    <row r="48" spans="1:3" x14ac:dyDescent="0.35">
      <c r="A48" s="250" t="s">
        <v>92</v>
      </c>
      <c r="B48" s="247">
        <v>62275.00195554841</v>
      </c>
      <c r="C48" s="247">
        <v>37365001.173329048</v>
      </c>
    </row>
    <row r="49" spans="1:3" ht="16" thickBot="1" x14ac:dyDescent="0.4">
      <c r="A49" s="251" t="s">
        <v>156</v>
      </c>
      <c r="B49" s="252">
        <v>87754.522031997069</v>
      </c>
      <c r="C49" s="252">
        <v>52652713.219198242</v>
      </c>
    </row>
    <row r="50" spans="1:3" x14ac:dyDescent="0.35">
      <c r="A50" s="272" t="s">
        <v>18</v>
      </c>
      <c r="B50" s="245">
        <v>62242.468530842649</v>
      </c>
      <c r="C50" s="245">
        <v>37345481.11850559</v>
      </c>
    </row>
    <row r="51" spans="1:3" ht="16" thickBot="1" x14ac:dyDescent="0.4">
      <c r="A51" s="251" t="s">
        <v>127</v>
      </c>
      <c r="B51" s="252">
        <v>90283.061542679265</v>
      </c>
      <c r="C51" s="252">
        <v>54169836.925607562</v>
      </c>
    </row>
    <row r="52" spans="1:3" x14ac:dyDescent="0.35">
      <c r="A52" s="257" t="str">
        <f>'[1]Price Results PBS'!A36</f>
        <v>Bus interface and adapter unit</v>
      </c>
      <c r="B52" s="247">
        <v>40814.47648133288</v>
      </c>
      <c r="C52" s="247">
        <v>24488685.888799727</v>
      </c>
    </row>
    <row r="53" spans="1:3" x14ac:dyDescent="0.35">
      <c r="A53" s="257" t="str">
        <f>'[1]Price Results PBS'!A37</f>
        <v>ADF (ARN 149) &amp; Digital Map</v>
      </c>
      <c r="B53" s="247">
        <v>24101.570476173263</v>
      </c>
      <c r="C53" s="247">
        <v>14460942.285703957</v>
      </c>
    </row>
    <row r="54" spans="1:3" x14ac:dyDescent="0.35">
      <c r="A54" s="257" t="str">
        <f>'[1]Price Results PBS'!A38</f>
        <v>CNI MS &amp; Data Loader &amp; Mission Computer</v>
      </c>
      <c r="B54" s="247">
        <v>76191.309226651996</v>
      </c>
      <c r="C54" s="247">
        <v>45714785.535991199</v>
      </c>
    </row>
    <row r="55" spans="1:3" x14ac:dyDescent="0.35">
      <c r="A55" s="257" t="str">
        <f>'[1]Price Results PBS'!A39</f>
        <v>VHF NAV (ARN 147)</v>
      </c>
      <c r="B55" s="247">
        <v>20497.888874371813</v>
      </c>
      <c r="C55" s="247">
        <v>12298733.324623087</v>
      </c>
    </row>
    <row r="56" spans="1:3" x14ac:dyDescent="0.35">
      <c r="A56" s="257" t="str">
        <f>'[1]Price Results PBS'!A40</f>
        <v>Radalt</v>
      </c>
      <c r="B56" s="247">
        <v>7367.8234889764308</v>
      </c>
      <c r="C56" s="247">
        <v>4420694.0933858585</v>
      </c>
    </row>
    <row r="57" spans="1:3" x14ac:dyDescent="0.35">
      <c r="A57" s="257" t="str">
        <f>'[1]Price Results PBS'!A41</f>
        <v>Color weather radar</v>
      </c>
      <c r="B57" s="247">
        <v>32923.959763227882</v>
      </c>
      <c r="C57" s="247">
        <v>19754375.857936729</v>
      </c>
    </row>
    <row r="58" spans="1:3" x14ac:dyDescent="0.35">
      <c r="A58" s="257" t="str">
        <f>'[1]Price Results PBS'!A42</f>
        <v>Air Data Computer</v>
      </c>
      <c r="B58" s="247">
        <v>8709.7632205304326</v>
      </c>
      <c r="C58" s="247">
        <v>5225857.932318259</v>
      </c>
    </row>
    <row r="59" spans="1:3" x14ac:dyDescent="0.35">
      <c r="A59" s="257" t="str">
        <f>'[1]Price Results PBS'!A43</f>
        <v>GPS/INS &amp; MDU</v>
      </c>
      <c r="B59" s="247">
        <v>33608.59578517887</v>
      </c>
      <c r="C59" s="247">
        <v>20165157.471107323</v>
      </c>
    </row>
    <row r="60" spans="1:3" x14ac:dyDescent="0.35">
      <c r="A60" s="257" t="str">
        <f>'[1]Price Results PBS'!A44</f>
        <v>UHF/VHF DF</v>
      </c>
      <c r="B60" s="247">
        <v>6655.0583924446391</v>
      </c>
      <c r="C60" s="247">
        <v>3993035.0354667837</v>
      </c>
    </row>
    <row r="61" spans="1:3" x14ac:dyDescent="0.35">
      <c r="A61" s="257" t="s">
        <v>26</v>
      </c>
      <c r="B61" s="247">
        <v>53250.765029656686</v>
      </c>
      <c r="C61" s="247">
        <v>31950459.017794013</v>
      </c>
    </row>
    <row r="62" spans="1:3" x14ac:dyDescent="0.35">
      <c r="A62" s="257" t="str">
        <f>'[1]Price Results PBS'!A45</f>
        <v>Mission SW</v>
      </c>
      <c r="B62" s="247">
        <v>4900.3013010046425</v>
      </c>
      <c r="C62" s="247">
        <v>2940180.7806027858</v>
      </c>
    </row>
    <row r="63" spans="1:3" x14ac:dyDescent="0.35">
      <c r="A63" s="246" t="str">
        <f>'[1]Price Results PBS'!A46</f>
        <v>Air Data SW</v>
      </c>
      <c r="B63" s="247">
        <v>4900.3013010046425</v>
      </c>
      <c r="C63" s="247">
        <v>2940180.7806027858</v>
      </c>
    </row>
    <row r="64" spans="1:3" ht="16" thickBot="1" x14ac:dyDescent="0.4">
      <c r="A64" s="251" t="s">
        <v>128</v>
      </c>
      <c r="B64" s="252">
        <v>437064.601711336</v>
      </c>
      <c r="C64" s="252">
        <v>262238761.02680159</v>
      </c>
    </row>
    <row r="65" spans="1:5" x14ac:dyDescent="0.35">
      <c r="A65" s="273" t="str">
        <f>'[1]Price Results PBS'!A48</f>
        <v>VHF/UHF Radio</v>
      </c>
      <c r="B65" s="247">
        <v>14589.018456950533</v>
      </c>
      <c r="C65" s="247">
        <v>8753411.0741703194</v>
      </c>
    </row>
    <row r="66" spans="1:5" x14ac:dyDescent="0.35">
      <c r="A66" s="273" t="str">
        <f>'[1]Price Results PBS'!A49</f>
        <v>HF</v>
      </c>
      <c r="B66" s="247">
        <v>29588.545251974763</v>
      </c>
      <c r="C66" s="247">
        <v>17753127.151184857</v>
      </c>
    </row>
    <row r="67" spans="1:5" x14ac:dyDescent="0.35">
      <c r="A67" s="273" t="str">
        <f>'[1]Price Results PBS'!A50</f>
        <v>INTERCOM System</v>
      </c>
      <c r="B67" s="247">
        <v>30322.689907481057</v>
      </c>
      <c r="C67" s="247">
        <v>18193613.944488633</v>
      </c>
    </row>
    <row r="68" spans="1:5" x14ac:dyDescent="0.35">
      <c r="A68" s="273" t="str">
        <f>'[1]Price Results PBS'!A51</f>
        <v>CVR</v>
      </c>
      <c r="B68" s="247">
        <v>28266.43009874137</v>
      </c>
      <c r="C68" s="247">
        <v>16959858.059244823</v>
      </c>
    </row>
    <row r="69" spans="1:5" x14ac:dyDescent="0.35">
      <c r="A69" s="273" t="str">
        <f>'[1]Price Results PBS'!A52</f>
        <v>FDR</v>
      </c>
      <c r="B69" s="247">
        <v>14922.805194854895</v>
      </c>
      <c r="C69" s="247">
        <v>8953683.1169129368</v>
      </c>
    </row>
    <row r="70" spans="1:5" x14ac:dyDescent="0.35">
      <c r="A70" s="273" t="str">
        <f>'[1]Price Results PBS'!A53</f>
        <v>ELT</v>
      </c>
      <c r="B70" s="247">
        <v>5166.8705333750522</v>
      </c>
      <c r="C70" s="247">
        <v>3100122.3200250315</v>
      </c>
    </row>
    <row r="71" spans="1:5" x14ac:dyDescent="0.35">
      <c r="A71" s="246" t="str">
        <f>'[1]Price Results PBS'!A54</f>
        <v>TCAS II SYSTEM</v>
      </c>
      <c r="B71" s="247">
        <v>18526.047316935972</v>
      </c>
      <c r="C71" s="247">
        <v>11115628.390161583</v>
      </c>
    </row>
    <row r="72" spans="1:5" ht="16" thickBot="1" x14ac:dyDescent="0.4">
      <c r="A72" s="251" t="s">
        <v>129</v>
      </c>
      <c r="B72" s="252">
        <v>201115.34173692306</v>
      </c>
      <c r="C72" s="252">
        <v>120669205.04215384</v>
      </c>
    </row>
    <row r="73" spans="1:5" x14ac:dyDescent="0.35">
      <c r="A73" s="244" t="str">
        <f>'[1]Price Results PBS'!A56</f>
        <v>Electrical Generators</v>
      </c>
      <c r="B73" s="245"/>
      <c r="C73" s="245"/>
    </row>
    <row r="74" spans="1:5" x14ac:dyDescent="0.35">
      <c r="A74" s="255" t="str">
        <f>'[1]Price Results PBS'!A57</f>
        <v>Electrical Distribution and Others</v>
      </c>
      <c r="B74" s="256"/>
      <c r="C74" s="256"/>
    </row>
    <row r="75" spans="1:5" x14ac:dyDescent="0.35">
      <c r="A75" s="273" t="s">
        <v>57</v>
      </c>
      <c r="B75" s="247">
        <v>58750.943497781285</v>
      </c>
      <c r="C75" s="247">
        <v>35250566.098668769</v>
      </c>
    </row>
    <row r="76" spans="1:5" x14ac:dyDescent="0.35">
      <c r="A76" s="273" t="s">
        <v>58</v>
      </c>
      <c r="B76" s="247">
        <v>34749.036149039392</v>
      </c>
      <c r="C76" s="247">
        <v>20849421.689423636</v>
      </c>
    </row>
    <row r="77" spans="1:5" x14ac:dyDescent="0.35">
      <c r="A77" s="273" t="s">
        <v>59</v>
      </c>
      <c r="B77" s="247">
        <v>35708.668821563399</v>
      </c>
      <c r="C77" s="247">
        <v>21425201.292938039</v>
      </c>
    </row>
    <row r="78" spans="1:5" x14ac:dyDescent="0.35">
      <c r="A78" s="273" t="s">
        <v>60</v>
      </c>
      <c r="B78" s="247">
        <v>26217.988013224382</v>
      </c>
      <c r="C78" s="247">
        <v>15730792.807934629</v>
      </c>
      <c r="E78" s="259"/>
    </row>
    <row r="79" spans="1:5" x14ac:dyDescent="0.35">
      <c r="A79" s="273" t="s">
        <v>61</v>
      </c>
      <c r="B79" s="247"/>
      <c r="C79" s="247"/>
    </row>
    <row r="80" spans="1:5" x14ac:dyDescent="0.35">
      <c r="A80" s="246" t="s">
        <v>62</v>
      </c>
      <c r="B80" s="247">
        <v>69.224083057940746</v>
      </c>
      <c r="C80" s="247">
        <v>41534.449834764448</v>
      </c>
    </row>
    <row r="81" spans="1:4" x14ac:dyDescent="0.35">
      <c r="A81" s="246" t="s">
        <v>63</v>
      </c>
      <c r="B81" s="247">
        <v>7951.9047473737473</v>
      </c>
      <c r="C81" s="247">
        <v>4771142.8484242484</v>
      </c>
    </row>
    <row r="82" spans="1:4" ht="16" thickBot="1" x14ac:dyDescent="0.4">
      <c r="A82" s="251" t="s">
        <v>130</v>
      </c>
      <c r="B82" s="252">
        <v>269303.12452150817</v>
      </c>
      <c r="C82" s="252">
        <v>161581874.7129049</v>
      </c>
    </row>
    <row r="83" spans="1:4" ht="16" thickBot="1" x14ac:dyDescent="0.4">
      <c r="A83" s="253" t="s">
        <v>131</v>
      </c>
      <c r="B83" s="254">
        <v>1546713.0888392173</v>
      </c>
      <c r="C83" s="254">
        <v>928027853.30353045</v>
      </c>
      <c r="D83" s="79"/>
    </row>
    <row r="84" spans="1:4" ht="16" thickBot="1" x14ac:dyDescent="0.4">
      <c r="A84" s="274"/>
      <c r="B84" s="275"/>
      <c r="C84" s="276"/>
    </row>
    <row r="85" spans="1:4" ht="16" thickBot="1" x14ac:dyDescent="0.4">
      <c r="A85" s="253" t="s">
        <v>132</v>
      </c>
      <c r="B85" s="277"/>
      <c r="C85" s="278"/>
    </row>
    <row r="86" spans="1:4" x14ac:dyDescent="0.35">
      <c r="A86" s="250" t="s">
        <v>38</v>
      </c>
      <c r="B86" s="247">
        <v>6642.3602662855928</v>
      </c>
      <c r="C86" s="247">
        <v>3985416.1597713558</v>
      </c>
    </row>
    <row r="87" spans="1:4" ht="16" thickBot="1" x14ac:dyDescent="0.4">
      <c r="A87" s="251" t="s">
        <v>157</v>
      </c>
      <c r="B87" s="252">
        <v>8873.0165631377349</v>
      </c>
      <c r="C87" s="252">
        <v>5323809.9378826413</v>
      </c>
    </row>
    <row r="88" spans="1:4" x14ac:dyDescent="0.35">
      <c r="A88" s="250" t="s">
        <v>96</v>
      </c>
      <c r="B88" s="247">
        <v>8937.033325165954</v>
      </c>
      <c r="C88" s="247">
        <v>5362219.9950995725</v>
      </c>
    </row>
    <row r="89" spans="1:4" ht="16" thickBot="1" x14ac:dyDescent="0.4">
      <c r="A89" s="251" t="s">
        <v>158</v>
      </c>
      <c r="B89" s="252">
        <v>13884.757009581974</v>
      </c>
      <c r="C89" s="252">
        <v>8330854.2057491839</v>
      </c>
    </row>
    <row r="90" spans="1:4" x14ac:dyDescent="0.35">
      <c r="A90" s="250" t="s">
        <v>39</v>
      </c>
      <c r="B90" s="247">
        <v>9482.8705162369934</v>
      </c>
      <c r="C90" s="247">
        <v>5689722.3097421955</v>
      </c>
    </row>
    <row r="91" spans="1:4" ht="16" thickBot="1" x14ac:dyDescent="0.4">
      <c r="A91" s="251" t="s">
        <v>159</v>
      </c>
      <c r="B91" s="252">
        <v>12630.713403858841</v>
      </c>
      <c r="C91" s="252">
        <v>7578428.0423153043</v>
      </c>
    </row>
    <row r="92" spans="1:4" x14ac:dyDescent="0.35">
      <c r="A92" s="250" t="s">
        <v>40</v>
      </c>
      <c r="B92" s="247">
        <v>8952.8707161316779</v>
      </c>
      <c r="C92" s="247">
        <v>5371722.4296790073</v>
      </c>
    </row>
    <row r="93" spans="1:4" ht="16" thickBot="1" x14ac:dyDescent="0.4">
      <c r="A93" s="251" t="s">
        <v>160</v>
      </c>
      <c r="B93" s="252">
        <v>11487.953485667636</v>
      </c>
      <c r="C93" s="252">
        <v>6892772.0914005814</v>
      </c>
    </row>
    <row r="94" spans="1:4" x14ac:dyDescent="0.35">
      <c r="A94" s="250" t="s">
        <v>161</v>
      </c>
      <c r="B94" s="247">
        <v>24032.625118992644</v>
      </c>
      <c r="C94" s="247">
        <v>14419575.071395587</v>
      </c>
    </row>
    <row r="95" spans="1:4" ht="16" thickBot="1" x14ac:dyDescent="0.4">
      <c r="A95" s="251" t="s">
        <v>133</v>
      </c>
      <c r="B95" s="252">
        <v>33814.857833078073</v>
      </c>
      <c r="C95" s="252">
        <v>20288914.699846845</v>
      </c>
    </row>
    <row r="96" spans="1:4" x14ac:dyDescent="0.35">
      <c r="A96" s="250" t="s">
        <v>134</v>
      </c>
      <c r="B96" s="247">
        <v>15022.823019025664</v>
      </c>
      <c r="C96" s="247">
        <v>9013693.8114153985</v>
      </c>
    </row>
    <row r="97" spans="1:6" ht="16" thickBot="1" x14ac:dyDescent="0.4">
      <c r="A97" s="251" t="s">
        <v>162</v>
      </c>
      <c r="B97" s="252">
        <v>21142.121795429171</v>
      </c>
      <c r="C97" s="252">
        <v>12685273.077257503</v>
      </c>
    </row>
    <row r="98" spans="1:6" x14ac:dyDescent="0.35">
      <c r="A98" s="250" t="s">
        <v>135</v>
      </c>
      <c r="B98" s="247">
        <v>585.71326679883339</v>
      </c>
      <c r="C98" s="247">
        <v>351427.96007930004</v>
      </c>
    </row>
    <row r="99" spans="1:6" ht="16" thickBot="1" x14ac:dyDescent="0.4">
      <c r="A99" s="251" t="s">
        <v>136</v>
      </c>
      <c r="B99" s="252">
        <v>738.25213454882476</v>
      </c>
      <c r="C99" s="252">
        <v>442951.28072929487</v>
      </c>
    </row>
    <row r="100" spans="1:6" ht="16" thickBot="1" x14ac:dyDescent="0.4">
      <c r="A100" s="250" t="s">
        <v>137</v>
      </c>
      <c r="B100" s="247">
        <v>6333.1183436411511</v>
      </c>
      <c r="C100" s="247">
        <v>3799871.0061846906</v>
      </c>
    </row>
    <row r="101" spans="1:6" ht="16" thickBot="1" x14ac:dyDescent="0.4">
      <c r="A101" s="251" t="s">
        <v>138</v>
      </c>
      <c r="B101" s="252">
        <v>7791.674591601969</v>
      </c>
      <c r="C101" s="252">
        <v>4675004.7549611814</v>
      </c>
      <c r="E101" s="279" t="s">
        <v>118</v>
      </c>
      <c r="F101" s="280">
        <f>C13/C106</f>
        <v>8.3686589805995859E-2</v>
      </c>
    </row>
    <row r="102" spans="1:6" ht="16" thickBot="1" x14ac:dyDescent="0.4">
      <c r="A102" s="260" t="s">
        <v>139</v>
      </c>
      <c r="B102" s="261">
        <v>136615.04032935522</v>
      </c>
      <c r="C102" s="261">
        <v>81969024.197613135</v>
      </c>
      <c r="D102" s="79"/>
      <c r="E102" s="179" t="s">
        <v>120</v>
      </c>
      <c r="F102" s="281">
        <f>C28/C106</f>
        <v>0.14567605898853808</v>
      </c>
    </row>
    <row r="103" spans="1:6" ht="16" thickBot="1" x14ac:dyDescent="0.4">
      <c r="A103" s="282"/>
      <c r="B103" s="283"/>
      <c r="C103" s="284"/>
      <c r="E103" s="179" t="s">
        <v>143</v>
      </c>
      <c r="F103" s="281">
        <f>C83/C106</f>
        <v>0.32491302011361117</v>
      </c>
    </row>
    <row r="104" spans="1:6" ht="16" thickBot="1" x14ac:dyDescent="0.4">
      <c r="A104" s="285" t="s">
        <v>163</v>
      </c>
      <c r="B104" s="286">
        <v>3349612.1321524205</v>
      </c>
      <c r="C104" s="286">
        <v>2009767279.2914524</v>
      </c>
      <c r="D104" s="79"/>
      <c r="E104" s="179" t="s">
        <v>82</v>
      </c>
      <c r="F104" s="281">
        <f>C102/C106</f>
        <v>2.869828002791782E-2</v>
      </c>
    </row>
    <row r="105" spans="1:6" ht="16" thickBot="1" x14ac:dyDescent="0.4">
      <c r="A105" s="287"/>
      <c r="B105" s="288"/>
      <c r="C105" s="289"/>
      <c r="E105" s="179" t="s">
        <v>165</v>
      </c>
      <c r="F105" s="281">
        <f>C104/C106-SUM(F101:F104)</f>
        <v>0.1206682468402791</v>
      </c>
    </row>
    <row r="106" spans="1:6" ht="16" thickBot="1" x14ac:dyDescent="0.4">
      <c r="A106" s="290" t="s">
        <v>164</v>
      </c>
      <c r="B106" s="291">
        <v>4760391.2219288219</v>
      </c>
      <c r="C106" s="291">
        <v>2856234733.1572933</v>
      </c>
      <c r="D106" s="79"/>
      <c r="E106" s="182" t="s">
        <v>166</v>
      </c>
      <c r="F106" s="292">
        <f>1-SUM(F101:F105)</f>
        <v>0.29635780422365787</v>
      </c>
    </row>
  </sheetData>
  <mergeCells count="1">
    <mergeCell ref="A1:C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43284-E3E6-4F3B-8B19-6CF551F187C0}">
  <sheetPr>
    <tabColor rgb="FF00B050"/>
  </sheetPr>
  <dimension ref="A1:F106"/>
  <sheetViews>
    <sheetView zoomScale="85" zoomScaleNormal="85" workbookViewId="0">
      <selection activeCell="B5" sqref="B5:C106"/>
    </sheetView>
  </sheetViews>
  <sheetFormatPr defaultRowHeight="15.5" x14ac:dyDescent="0.35"/>
  <cols>
    <col min="1" max="1" width="44.7265625" style="2" bestFit="1" customWidth="1"/>
    <col min="2" max="3" width="19.1796875" style="293" customWidth="1"/>
    <col min="4" max="4" width="8.7265625" style="2"/>
    <col min="5" max="5" width="21.90625" style="2" bestFit="1" customWidth="1"/>
    <col min="6" max="6" width="14.6328125" style="2" bestFit="1" customWidth="1"/>
    <col min="7" max="16384" width="8.7265625" style="2"/>
  </cols>
  <sheetData>
    <row r="1" spans="1:3" ht="25.5" thickBot="1" x14ac:dyDescent="0.4">
      <c r="A1" s="392" t="s">
        <v>463</v>
      </c>
      <c r="B1" s="393"/>
      <c r="C1" s="394"/>
    </row>
    <row r="2" spans="1:3" ht="16" thickBot="1" x14ac:dyDescent="0.4">
      <c r="A2" s="294"/>
      <c r="B2" s="294"/>
      <c r="C2" s="294"/>
    </row>
    <row r="3" spans="1:3" x14ac:dyDescent="0.35">
      <c r="A3" s="295"/>
      <c r="B3" s="339" t="s">
        <v>465</v>
      </c>
      <c r="C3" s="339" t="s">
        <v>466</v>
      </c>
    </row>
    <row r="4" spans="1:3" ht="16" thickBot="1" x14ac:dyDescent="0.4">
      <c r="A4" s="241" t="s">
        <v>118</v>
      </c>
      <c r="B4" s="242"/>
      <c r="C4" s="243"/>
    </row>
    <row r="5" spans="1:3" x14ac:dyDescent="0.35">
      <c r="A5" s="244" t="str">
        <f>'[1]Price Results PBS'!A7</f>
        <v>Wing</v>
      </c>
      <c r="B5" s="245">
        <v>1266208.3806584484</v>
      </c>
      <c r="C5" s="245">
        <v>759725028.39506912</v>
      </c>
    </row>
    <row r="6" spans="1:3" x14ac:dyDescent="0.35">
      <c r="A6" s="246" t="str">
        <f>'[1]Price Results PBS'!A8</f>
        <v>Fuselage</v>
      </c>
      <c r="B6" s="247">
        <v>1841398.3389378102</v>
      </c>
      <c r="C6" s="247">
        <v>1104839003.3626862</v>
      </c>
    </row>
    <row r="7" spans="1:3" x14ac:dyDescent="0.35">
      <c r="A7" s="246" t="str">
        <f>'[1]Price Results PBS'!A9</f>
        <v>Horizontal tail</v>
      </c>
      <c r="B7" s="247">
        <v>181291.56411068095</v>
      </c>
      <c r="C7" s="247">
        <v>108774938.46640857</v>
      </c>
    </row>
    <row r="8" spans="1:3" x14ac:dyDescent="0.35">
      <c r="A8" s="246" t="str">
        <f>'[1]Price Results PBS'!A10</f>
        <v>Vertical Tail</v>
      </c>
      <c r="B8" s="247">
        <v>201380.23964141906</v>
      </c>
      <c r="C8" s="247">
        <v>120828143.78485143</v>
      </c>
    </row>
    <row r="9" spans="1:3" ht="16" thickBot="1" x14ac:dyDescent="0.4">
      <c r="A9" s="248" t="str">
        <f>'[1]Price Results PBS'!A11</f>
        <v>Nacelles</v>
      </c>
      <c r="B9" s="249">
        <v>334310.31821774424</v>
      </c>
      <c r="C9" s="249">
        <v>200586190.93064654</v>
      </c>
    </row>
    <row r="10" spans="1:3" x14ac:dyDescent="0.35">
      <c r="A10" s="246" t="str">
        <f>'[1]Price Results PBS'!A13</f>
        <v>Main Landing Gear</v>
      </c>
      <c r="B10" s="247">
        <v>885548.91493359802</v>
      </c>
      <c r="C10" s="247">
        <v>531329348.96015882</v>
      </c>
    </row>
    <row r="11" spans="1:3" x14ac:dyDescent="0.35">
      <c r="A11" s="250" t="str">
        <f>'[1]Price Results PBS'!A14</f>
        <v>Nose Landing Gear</v>
      </c>
      <c r="B11" s="247">
        <v>109727.17842573846</v>
      </c>
      <c r="C11" s="247">
        <v>65836307.055443078</v>
      </c>
    </row>
    <row r="12" spans="1:3" ht="16" thickBot="1" x14ac:dyDescent="0.4">
      <c r="A12" s="251" t="s">
        <v>152</v>
      </c>
      <c r="B12" s="252">
        <v>1047101.4294628085</v>
      </c>
      <c r="C12" s="252">
        <v>628260857.67768514</v>
      </c>
    </row>
    <row r="13" spans="1:3" ht="16" thickBot="1" x14ac:dyDescent="0.4">
      <c r="A13" s="253" t="s">
        <v>119</v>
      </c>
      <c r="B13" s="254">
        <v>5531133.7063600253</v>
      </c>
      <c r="C13" s="254">
        <v>3318680223.8160152</v>
      </c>
    </row>
    <row r="14" spans="1:3" ht="16" thickBot="1" x14ac:dyDescent="0.4">
      <c r="A14" s="133"/>
      <c r="B14" s="134"/>
      <c r="C14" s="135"/>
    </row>
    <row r="15" spans="1:3" ht="16" thickBot="1" x14ac:dyDescent="0.4">
      <c r="A15" s="253" t="s">
        <v>120</v>
      </c>
      <c r="B15" s="136"/>
      <c r="C15" s="137"/>
    </row>
    <row r="16" spans="1:3" x14ac:dyDescent="0.35">
      <c r="A16" s="244" t="str">
        <f>'[1]Price Results PBS'!A16</f>
        <v>Engine</v>
      </c>
      <c r="B16" s="245"/>
      <c r="C16" s="245"/>
    </row>
    <row r="17" spans="1:3" x14ac:dyDescent="0.35">
      <c r="A17" s="255" t="str">
        <f>'[1]Price Results PBS'!A17</f>
        <v>Engine Control</v>
      </c>
      <c r="B17" s="256"/>
      <c r="C17" s="256"/>
    </row>
    <row r="18" spans="1:3" x14ac:dyDescent="0.35">
      <c r="A18" s="257" t="s">
        <v>50</v>
      </c>
      <c r="B18" s="247">
        <v>2411938.8343652263</v>
      </c>
      <c r="C18" s="247">
        <v>1447163300.6191359</v>
      </c>
    </row>
    <row r="19" spans="1:3" x14ac:dyDescent="0.35">
      <c r="A19" s="257" t="s">
        <v>51</v>
      </c>
      <c r="B19" s="247">
        <v>243541.64042435796</v>
      </c>
      <c r="C19" s="247">
        <v>146124984.25461477</v>
      </c>
    </row>
    <row r="20" spans="1:3" x14ac:dyDescent="0.35">
      <c r="A20" s="257" t="s">
        <v>144</v>
      </c>
      <c r="B20" s="247">
        <v>350648.29802584893</v>
      </c>
      <c r="C20" s="247">
        <v>210388978.81550935</v>
      </c>
    </row>
    <row r="21" spans="1:3" x14ac:dyDescent="0.35">
      <c r="A21" s="257" t="s">
        <v>52</v>
      </c>
      <c r="B21" s="247">
        <v>174548.50402562108</v>
      </c>
      <c r="C21" s="247">
        <v>104729102.41537265</v>
      </c>
    </row>
    <row r="22" spans="1:3" x14ac:dyDescent="0.35">
      <c r="A22" s="257" t="s">
        <v>140</v>
      </c>
      <c r="B22" s="247">
        <v>453679.85612318793</v>
      </c>
      <c r="C22" s="247">
        <v>272207913.67391276</v>
      </c>
    </row>
    <row r="23" spans="1:3" x14ac:dyDescent="0.35">
      <c r="A23" s="257" t="s">
        <v>8</v>
      </c>
      <c r="B23" s="247">
        <v>164048.14288916459</v>
      </c>
      <c r="C23" s="247">
        <v>98428885.733498752</v>
      </c>
    </row>
    <row r="24" spans="1:3" x14ac:dyDescent="0.35">
      <c r="A24" s="257" t="s">
        <v>53</v>
      </c>
      <c r="B24" s="247">
        <v>692433.22786618478</v>
      </c>
      <c r="C24" s="247">
        <v>415459936.71971089</v>
      </c>
    </row>
    <row r="25" spans="1:3" x14ac:dyDescent="0.35">
      <c r="A25" s="257" t="s">
        <v>54</v>
      </c>
      <c r="B25" s="247">
        <v>451532.74765934516</v>
      </c>
      <c r="C25" s="247">
        <v>270919648.5956071</v>
      </c>
    </row>
    <row r="26" spans="1:3" x14ac:dyDescent="0.35">
      <c r="A26" s="257" t="s">
        <v>55</v>
      </c>
      <c r="B26" s="247"/>
      <c r="C26" s="247"/>
    </row>
    <row r="27" spans="1:3" ht="16" thickBot="1" x14ac:dyDescent="0.4">
      <c r="A27" s="257" t="s">
        <v>56</v>
      </c>
      <c r="B27" s="247"/>
      <c r="C27" s="247"/>
    </row>
    <row r="28" spans="1:3" ht="16" thickBot="1" x14ac:dyDescent="0.4">
      <c r="A28" s="260" t="s">
        <v>121</v>
      </c>
      <c r="B28" s="261">
        <v>8778440.7581487019</v>
      </c>
      <c r="C28" s="261">
        <v>5267064454.8892212</v>
      </c>
    </row>
    <row r="29" spans="1:3" ht="16" thickBot="1" x14ac:dyDescent="0.4">
      <c r="A29" s="138"/>
      <c r="B29" s="262"/>
      <c r="C29" s="263"/>
    </row>
    <row r="30" spans="1:3" ht="16" thickBot="1" x14ac:dyDescent="0.4">
      <c r="A30" s="260" t="s">
        <v>122</v>
      </c>
      <c r="B30" s="264"/>
      <c r="C30" s="265"/>
    </row>
    <row r="31" spans="1:3" x14ac:dyDescent="0.35">
      <c r="A31" s="244" t="s">
        <v>9</v>
      </c>
      <c r="B31" s="266">
        <v>219952.17258432956</v>
      </c>
      <c r="C31" s="267">
        <v>131971303.55059774</v>
      </c>
    </row>
    <row r="32" spans="1:3" ht="16" thickBot="1" x14ac:dyDescent="0.4">
      <c r="A32" s="251" t="s">
        <v>148</v>
      </c>
      <c r="B32" s="252">
        <v>253221.17607364326</v>
      </c>
      <c r="C32" s="252">
        <v>151932705.64418596</v>
      </c>
    </row>
    <row r="33" spans="1:3" x14ac:dyDescent="0.35">
      <c r="A33" s="244" t="s">
        <v>10</v>
      </c>
      <c r="B33" s="266"/>
      <c r="C33" s="267"/>
    </row>
    <row r="34" spans="1:3" x14ac:dyDescent="0.35">
      <c r="A34" s="246" t="s">
        <v>11</v>
      </c>
      <c r="B34" s="268"/>
      <c r="C34" s="269"/>
    </row>
    <row r="35" spans="1:3" ht="16" thickBot="1" x14ac:dyDescent="0.4">
      <c r="A35" s="251" t="s">
        <v>149</v>
      </c>
      <c r="B35" s="252"/>
      <c r="C35" s="252"/>
    </row>
    <row r="36" spans="1:3" x14ac:dyDescent="0.35">
      <c r="A36" s="244" t="str">
        <f>'[1]Price Results PBS'!A20</f>
        <v>Refuelling System</v>
      </c>
      <c r="B36" s="245">
        <v>20052.612034402209</v>
      </c>
      <c r="C36" s="245">
        <v>12031567.220641326</v>
      </c>
    </row>
    <row r="37" spans="1:3" x14ac:dyDescent="0.35">
      <c r="A37" s="246" t="str">
        <f>'[1]Price Results PBS'!A21</f>
        <v>Fueling System</v>
      </c>
      <c r="B37" s="247">
        <v>59608.220487314713</v>
      </c>
      <c r="C37" s="247">
        <v>35764932.292388827</v>
      </c>
    </row>
    <row r="38" spans="1:3" ht="16" thickBot="1" x14ac:dyDescent="0.4">
      <c r="A38" s="270" t="s">
        <v>123</v>
      </c>
      <c r="B38" s="271">
        <v>85132.406408996234</v>
      </c>
      <c r="C38" s="271">
        <v>51079443.845397741</v>
      </c>
    </row>
    <row r="39" spans="1:3" x14ac:dyDescent="0.35">
      <c r="A39" s="272" t="str">
        <f>'[1]Price Results PBS'!A23</f>
        <v>CAU Group</v>
      </c>
      <c r="B39" s="245">
        <v>249524.249164921</v>
      </c>
      <c r="C39" s="245">
        <v>149714549.4989526</v>
      </c>
    </row>
    <row r="40" spans="1:3" ht="16" thickBot="1" x14ac:dyDescent="0.4">
      <c r="A40" s="251" t="s">
        <v>153</v>
      </c>
      <c r="B40" s="252">
        <v>302560.82706543902</v>
      </c>
      <c r="C40" s="252">
        <v>181536496.23926342</v>
      </c>
    </row>
    <row r="41" spans="1:3" x14ac:dyDescent="0.35">
      <c r="A41" s="250" t="s">
        <v>124</v>
      </c>
      <c r="B41" s="247">
        <v>40903.63139647209</v>
      </c>
      <c r="C41" s="247">
        <v>24542178.837883253</v>
      </c>
    </row>
    <row r="42" spans="1:3" x14ac:dyDescent="0.35">
      <c r="A42" s="250" t="s">
        <v>125</v>
      </c>
      <c r="B42" s="247">
        <v>84399.132275856988</v>
      </c>
      <c r="C42" s="247">
        <v>50639479.365514189</v>
      </c>
    </row>
    <row r="43" spans="1:3" ht="16" thickBot="1" x14ac:dyDescent="0.4">
      <c r="A43" s="251" t="s">
        <v>126</v>
      </c>
      <c r="B43" s="252">
        <v>132698.45236340709</v>
      </c>
      <c r="C43" s="252">
        <v>79619071.418044254</v>
      </c>
    </row>
    <row r="44" spans="1:3" x14ac:dyDescent="0.35">
      <c r="A44" s="250" t="s">
        <v>150</v>
      </c>
      <c r="B44" s="247">
        <v>17811.982979148172</v>
      </c>
      <c r="C44" s="247">
        <v>10687189.787488904</v>
      </c>
    </row>
    <row r="45" spans="1:3" ht="16" thickBot="1" x14ac:dyDescent="0.4">
      <c r="A45" s="251" t="s">
        <v>154</v>
      </c>
      <c r="B45" s="252">
        <v>20087.935623731541</v>
      </c>
      <c r="C45" s="252">
        <v>12052761.374238925</v>
      </c>
    </row>
    <row r="46" spans="1:3" x14ac:dyDescent="0.35">
      <c r="A46" s="250" t="s">
        <v>151</v>
      </c>
      <c r="B46" s="247">
        <v>160332.72438054479</v>
      </c>
      <c r="C46" s="247">
        <v>96199634.628326878</v>
      </c>
    </row>
    <row r="47" spans="1:3" ht="16" thickBot="1" x14ac:dyDescent="0.4">
      <c r="A47" s="251" t="s">
        <v>155</v>
      </c>
      <c r="B47" s="252">
        <v>185600.96594133423</v>
      </c>
      <c r="C47" s="252">
        <v>111360579.56480053</v>
      </c>
    </row>
    <row r="48" spans="1:3" x14ac:dyDescent="0.35">
      <c r="A48" s="250" t="s">
        <v>92</v>
      </c>
      <c r="B48" s="247">
        <v>264976.07219014503</v>
      </c>
      <c r="C48" s="247">
        <v>158985643.314087</v>
      </c>
    </row>
    <row r="49" spans="1:5" ht="16" thickBot="1" x14ac:dyDescent="0.4">
      <c r="A49" s="251" t="s">
        <v>156</v>
      </c>
      <c r="B49" s="252">
        <v>327896.45670262771</v>
      </c>
      <c r="C49" s="252">
        <v>196737874.02157661</v>
      </c>
    </row>
    <row r="50" spans="1:5" x14ac:dyDescent="0.35">
      <c r="A50" s="272" t="s">
        <v>18</v>
      </c>
      <c r="B50" s="245">
        <v>548859.94783467893</v>
      </c>
      <c r="C50" s="245">
        <v>329315968.70080733</v>
      </c>
    </row>
    <row r="51" spans="1:5" ht="16" thickBot="1" x14ac:dyDescent="0.4">
      <c r="A51" s="251" t="s">
        <v>127</v>
      </c>
      <c r="B51" s="252">
        <v>693042.31674453057</v>
      </c>
      <c r="C51" s="252">
        <v>415825390.04671836</v>
      </c>
    </row>
    <row r="52" spans="1:5" x14ac:dyDescent="0.35">
      <c r="A52" s="257" t="str">
        <f>'[1]Price Results PBS'!A36</f>
        <v>Bus interface and adapter unit</v>
      </c>
      <c r="B52" s="247">
        <v>190220.6298760623</v>
      </c>
      <c r="C52" s="247">
        <v>114132377.92563738</v>
      </c>
    </row>
    <row r="53" spans="1:5" x14ac:dyDescent="0.35">
      <c r="A53" s="257" t="str">
        <f>'[1]Price Results PBS'!A37</f>
        <v>ADF (ARN 149) &amp; Digital Map</v>
      </c>
      <c r="B53" s="247">
        <v>305597.28863354912</v>
      </c>
      <c r="C53" s="247">
        <v>183358373.18012947</v>
      </c>
    </row>
    <row r="54" spans="1:5" x14ac:dyDescent="0.35">
      <c r="A54" s="257" t="str">
        <f>'[1]Price Results PBS'!A38</f>
        <v>CNI MS &amp; Data Loader &amp; Mission Computer</v>
      </c>
      <c r="B54" s="247">
        <v>653535.99822089123</v>
      </c>
      <c r="C54" s="247">
        <v>392121598.93253475</v>
      </c>
    </row>
    <row r="55" spans="1:5" x14ac:dyDescent="0.35">
      <c r="A55" s="257" t="str">
        <f>'[1]Price Results PBS'!A39</f>
        <v>VHF NAV (ARN 147)</v>
      </c>
      <c r="B55" s="247">
        <v>127130.76944018126</v>
      </c>
      <c r="C55" s="247">
        <v>76278461.664108753</v>
      </c>
    </row>
    <row r="56" spans="1:5" x14ac:dyDescent="0.35">
      <c r="A56" s="257" t="str">
        <f>'[1]Price Results PBS'!A40</f>
        <v>Radalt</v>
      </c>
      <c r="B56" s="247">
        <v>25501.940791387355</v>
      </c>
      <c r="C56" s="247">
        <v>15301164.474832414</v>
      </c>
    </row>
    <row r="57" spans="1:5" x14ac:dyDescent="0.35">
      <c r="A57" s="257" t="str">
        <f>'[1]Price Results PBS'!A41</f>
        <v>Color weather radar</v>
      </c>
      <c r="B57" s="247">
        <v>171761.34390189723</v>
      </c>
      <c r="C57" s="247">
        <v>103056806.34113833</v>
      </c>
    </row>
    <row r="58" spans="1:5" x14ac:dyDescent="0.35">
      <c r="A58" s="257" t="str">
        <f>'[1]Price Results PBS'!A42</f>
        <v>Air Data Computer</v>
      </c>
      <c r="B58" s="247">
        <v>34010.747478278048</v>
      </c>
      <c r="C58" s="247">
        <v>20406448.48696683</v>
      </c>
    </row>
    <row r="59" spans="1:5" x14ac:dyDescent="0.35">
      <c r="A59" s="257" t="str">
        <f>'[1]Price Results PBS'!A43</f>
        <v>GPS/INS &amp; MDU</v>
      </c>
      <c r="B59" s="247">
        <v>74479.640842403649</v>
      </c>
      <c r="C59" s="247">
        <v>44687784.505442187</v>
      </c>
    </row>
    <row r="60" spans="1:5" x14ac:dyDescent="0.35">
      <c r="A60" s="257" t="str">
        <f>'[1]Price Results PBS'!A44</f>
        <v>UHF/VHF DF</v>
      </c>
      <c r="B60" s="247">
        <v>30266.490769880023</v>
      </c>
      <c r="C60" s="247">
        <v>18159894.461928014</v>
      </c>
    </row>
    <row r="61" spans="1:5" x14ac:dyDescent="0.35">
      <c r="A61" s="257" t="s">
        <v>26</v>
      </c>
      <c r="B61" s="247">
        <v>355050.50646407157</v>
      </c>
      <c r="C61" s="247">
        <v>213030303.87844294</v>
      </c>
    </row>
    <row r="62" spans="1:5" x14ac:dyDescent="0.35">
      <c r="A62" s="257" t="str">
        <f>'[1]Price Results PBS'!A45</f>
        <v>Mission SW</v>
      </c>
      <c r="B62" s="247">
        <v>447.5688798509255</v>
      </c>
      <c r="C62" s="247">
        <v>268541.32791055529</v>
      </c>
      <c r="E62" s="296"/>
    </row>
    <row r="63" spans="1:5" x14ac:dyDescent="0.35">
      <c r="A63" s="246" t="str">
        <f>'[1]Price Results PBS'!A46</f>
        <v>Air Data SW</v>
      </c>
      <c r="B63" s="247">
        <v>447.5688798509255</v>
      </c>
      <c r="C63" s="247">
        <v>268541.32791055529</v>
      </c>
    </row>
    <row r="64" spans="1:5" ht="16" thickBot="1" x14ac:dyDescent="0.4">
      <c r="A64" s="251" t="s">
        <v>128</v>
      </c>
      <c r="B64" s="252">
        <v>2376839.1230836879</v>
      </c>
      <c r="C64" s="252">
        <v>1426103473.8502126</v>
      </c>
    </row>
    <row r="65" spans="1:3" x14ac:dyDescent="0.35">
      <c r="A65" s="273" t="str">
        <f>'[1]Price Results PBS'!A48</f>
        <v>VHF/UHF Radio</v>
      </c>
      <c r="B65" s="247">
        <v>53139.050424871879</v>
      </c>
      <c r="C65" s="247">
        <v>31883430.254923128</v>
      </c>
    </row>
    <row r="66" spans="1:3" x14ac:dyDescent="0.35">
      <c r="A66" s="273" t="str">
        <f>'[1]Price Results PBS'!A49</f>
        <v>HF</v>
      </c>
      <c r="B66" s="247">
        <v>132583.70434757468</v>
      </c>
      <c r="C66" s="247">
        <v>79550222.608544812</v>
      </c>
    </row>
    <row r="67" spans="1:3" x14ac:dyDescent="0.35">
      <c r="A67" s="273" t="str">
        <f>'[1]Price Results PBS'!A50</f>
        <v>INTERCOM System</v>
      </c>
      <c r="B67" s="247">
        <v>140098.68320456211</v>
      </c>
      <c r="C67" s="247">
        <v>84059209.922737271</v>
      </c>
    </row>
    <row r="68" spans="1:3" x14ac:dyDescent="0.35">
      <c r="A68" s="273" t="str">
        <f>'[1]Price Results PBS'!A51</f>
        <v>CVR</v>
      </c>
      <c r="B68" s="247">
        <v>290429.6289766031</v>
      </c>
      <c r="C68" s="247">
        <v>174257777.38596186</v>
      </c>
    </row>
    <row r="69" spans="1:3" x14ac:dyDescent="0.35">
      <c r="A69" s="273" t="str">
        <f>'[1]Price Results PBS'!A52</f>
        <v>FDR</v>
      </c>
      <c r="B69" s="247">
        <v>55923.975107177561</v>
      </c>
      <c r="C69" s="247">
        <v>33554385.064306539</v>
      </c>
    </row>
    <row r="70" spans="1:3" x14ac:dyDescent="0.35">
      <c r="A70" s="273" t="str">
        <f>'[1]Price Results PBS'!A53</f>
        <v>ELT</v>
      </c>
      <c r="B70" s="247">
        <v>17220.350662989087</v>
      </c>
      <c r="C70" s="247">
        <v>10332210.397793453</v>
      </c>
    </row>
    <row r="71" spans="1:3" x14ac:dyDescent="0.35">
      <c r="A71" s="246" t="str">
        <f>'[1]Price Results PBS'!A54</f>
        <v>TCAS II SYSTEM</v>
      </c>
      <c r="B71" s="247">
        <v>79828.422633638984</v>
      </c>
      <c r="C71" s="247">
        <v>47897053.580183387</v>
      </c>
    </row>
    <row r="72" spans="1:3" ht="16" thickBot="1" x14ac:dyDescent="0.4">
      <c r="A72" s="251" t="s">
        <v>129</v>
      </c>
      <c r="B72" s="252">
        <v>915615.38713413221</v>
      </c>
      <c r="C72" s="252">
        <v>549369232.28047931</v>
      </c>
    </row>
    <row r="73" spans="1:3" x14ac:dyDescent="0.35">
      <c r="A73" s="244" t="str">
        <f>'[1]Price Results PBS'!A56</f>
        <v>Electrical Generators</v>
      </c>
      <c r="B73" s="245"/>
      <c r="C73" s="245"/>
    </row>
    <row r="74" spans="1:3" x14ac:dyDescent="0.35">
      <c r="A74" s="255" t="str">
        <f>'[1]Price Results PBS'!A57</f>
        <v>Electrical Distribution and Others</v>
      </c>
      <c r="B74" s="256"/>
      <c r="C74" s="256"/>
    </row>
    <row r="75" spans="1:3" x14ac:dyDescent="0.35">
      <c r="A75" s="273" t="s">
        <v>57</v>
      </c>
      <c r="B75" s="247">
        <v>237709.76541329548</v>
      </c>
      <c r="C75" s="247">
        <v>142625859.24797729</v>
      </c>
    </row>
    <row r="76" spans="1:3" x14ac:dyDescent="0.35">
      <c r="A76" s="273" t="s">
        <v>58</v>
      </c>
      <c r="B76" s="247">
        <v>352286.27324734535</v>
      </c>
      <c r="C76" s="247">
        <v>211371763.9484072</v>
      </c>
    </row>
    <row r="77" spans="1:3" x14ac:dyDescent="0.35">
      <c r="A77" s="273" t="s">
        <v>59</v>
      </c>
      <c r="B77" s="247">
        <v>342493.54334151914</v>
      </c>
      <c r="C77" s="247">
        <v>205496126.00491148</v>
      </c>
    </row>
    <row r="78" spans="1:3" x14ac:dyDescent="0.35">
      <c r="A78" s="273" t="s">
        <v>60</v>
      </c>
      <c r="B78" s="247">
        <v>208668.32585600016</v>
      </c>
      <c r="C78" s="247">
        <v>125200995.5136001</v>
      </c>
    </row>
    <row r="79" spans="1:3" x14ac:dyDescent="0.35">
      <c r="A79" s="273" t="s">
        <v>61</v>
      </c>
      <c r="B79" s="247"/>
      <c r="C79" s="247"/>
    </row>
    <row r="80" spans="1:3" x14ac:dyDescent="0.35">
      <c r="A80" s="246" t="s">
        <v>62</v>
      </c>
      <c r="B80" s="247">
        <v>976.08417451455023</v>
      </c>
      <c r="C80" s="247">
        <v>585650.50470873015</v>
      </c>
    </row>
    <row r="81" spans="1:6" x14ac:dyDescent="0.35">
      <c r="A81" s="246" t="s">
        <v>63</v>
      </c>
      <c r="B81" s="247">
        <v>150199.41724918131</v>
      </c>
      <c r="C81" s="247">
        <v>90119650.349508792</v>
      </c>
    </row>
    <row r="82" spans="1:6" ht="16" thickBot="1" x14ac:dyDescent="0.4">
      <c r="A82" s="251" t="s">
        <v>130</v>
      </c>
      <c r="B82" s="252">
        <v>1541317.5923245358</v>
      </c>
      <c r="C82" s="252">
        <v>924790555.39472151</v>
      </c>
    </row>
    <row r="83" spans="1:6" ht="16" thickBot="1" x14ac:dyDescent="0.4">
      <c r="A83" s="253" t="s">
        <v>131</v>
      </c>
      <c r="B83" s="254">
        <v>10271483.36787918</v>
      </c>
      <c r="C83" s="254">
        <v>6162890020.7275085</v>
      </c>
      <c r="F83" s="259"/>
    </row>
    <row r="84" spans="1:6" ht="16" thickBot="1" x14ac:dyDescent="0.4">
      <c r="A84" s="274"/>
      <c r="B84" s="275"/>
      <c r="C84" s="276"/>
    </row>
    <row r="85" spans="1:6" ht="16" thickBot="1" x14ac:dyDescent="0.4">
      <c r="A85" s="253" t="s">
        <v>132</v>
      </c>
      <c r="B85" s="277"/>
      <c r="C85" s="278"/>
    </row>
    <row r="86" spans="1:6" x14ac:dyDescent="0.35">
      <c r="A86" s="250" t="s">
        <v>38</v>
      </c>
      <c r="B86" s="247">
        <v>26321.740793605408</v>
      </c>
      <c r="C86" s="247">
        <v>15793044.476163246</v>
      </c>
    </row>
    <row r="87" spans="1:6" ht="16" thickBot="1" x14ac:dyDescent="0.4">
      <c r="A87" s="251" t="s">
        <v>157</v>
      </c>
      <c r="B87" s="252">
        <v>33076.045123102813</v>
      </c>
      <c r="C87" s="252">
        <v>19845627.073861688</v>
      </c>
    </row>
    <row r="88" spans="1:6" x14ac:dyDescent="0.35">
      <c r="A88" s="250" t="s">
        <v>96</v>
      </c>
      <c r="B88" s="247">
        <v>31350.916051623131</v>
      </c>
      <c r="C88" s="247">
        <v>18810549.630973879</v>
      </c>
    </row>
    <row r="89" spans="1:6" ht="16" thickBot="1" x14ac:dyDescent="0.4">
      <c r="A89" s="251" t="s">
        <v>158</v>
      </c>
      <c r="B89" s="252">
        <v>118623.74827685495</v>
      </c>
      <c r="C89" s="252">
        <v>71174248.966112971</v>
      </c>
    </row>
    <row r="90" spans="1:6" x14ac:dyDescent="0.35">
      <c r="A90" s="250" t="s">
        <v>39</v>
      </c>
      <c r="B90" s="247">
        <v>51096.432924067754</v>
      </c>
      <c r="C90" s="247">
        <v>30657859.754440654</v>
      </c>
    </row>
    <row r="91" spans="1:6" ht="16" thickBot="1" x14ac:dyDescent="0.4">
      <c r="A91" s="251" t="s">
        <v>159</v>
      </c>
      <c r="B91" s="252">
        <v>57660.983516872089</v>
      </c>
      <c r="C91" s="252">
        <v>34596590.110123254</v>
      </c>
    </row>
    <row r="92" spans="1:6" x14ac:dyDescent="0.35">
      <c r="A92" s="250" t="s">
        <v>40</v>
      </c>
      <c r="B92" s="247">
        <v>52795.322030614996</v>
      </c>
      <c r="C92" s="247">
        <v>31677193.218368996</v>
      </c>
    </row>
    <row r="93" spans="1:6" ht="16" thickBot="1" x14ac:dyDescent="0.4">
      <c r="A93" s="251" t="s">
        <v>160</v>
      </c>
      <c r="B93" s="252">
        <v>55020.968554800784</v>
      </c>
      <c r="C93" s="252">
        <v>33012581.132880472</v>
      </c>
    </row>
    <row r="94" spans="1:6" x14ac:dyDescent="0.35">
      <c r="A94" s="250" t="s">
        <v>161</v>
      </c>
      <c r="B94" s="247">
        <v>496571.22506787558</v>
      </c>
      <c r="C94" s="247">
        <v>297942735.04072535</v>
      </c>
    </row>
    <row r="95" spans="1:6" ht="16" thickBot="1" x14ac:dyDescent="0.4">
      <c r="A95" s="251" t="s">
        <v>133</v>
      </c>
      <c r="B95" s="252">
        <v>569179.31123450759</v>
      </c>
      <c r="C95" s="252">
        <v>341507586.74070454</v>
      </c>
    </row>
    <row r="96" spans="1:6" x14ac:dyDescent="0.35">
      <c r="A96" s="250" t="s">
        <v>134</v>
      </c>
      <c r="B96" s="247">
        <v>69182.701954745513</v>
      </c>
      <c r="C96" s="247">
        <v>41509621.172847308</v>
      </c>
      <c r="E96" s="259"/>
    </row>
    <row r="97" spans="1:6" ht="16" thickBot="1" x14ac:dyDescent="0.4">
      <c r="A97" s="251" t="s">
        <v>162</v>
      </c>
      <c r="B97" s="252">
        <v>79341.061886200754</v>
      </c>
      <c r="C97" s="252">
        <v>47604637.131720454</v>
      </c>
    </row>
    <row r="98" spans="1:6" x14ac:dyDescent="0.35">
      <c r="A98" s="250" t="s">
        <v>135</v>
      </c>
      <c r="B98" s="247">
        <v>6008.9418983108135</v>
      </c>
      <c r="C98" s="247">
        <v>3605365.1389864879</v>
      </c>
    </row>
    <row r="99" spans="1:6" ht="16" thickBot="1" x14ac:dyDescent="0.4">
      <c r="A99" s="251" t="s">
        <v>136</v>
      </c>
      <c r="B99" s="252">
        <v>6133.5663714601151</v>
      </c>
      <c r="C99" s="252">
        <v>3680139.8228760692</v>
      </c>
    </row>
    <row r="100" spans="1:6" ht="16" thickBot="1" x14ac:dyDescent="0.4">
      <c r="A100" s="250" t="s">
        <v>137</v>
      </c>
      <c r="B100" s="247">
        <v>28346.583896849181</v>
      </c>
      <c r="C100" s="247">
        <v>17007950.338109508</v>
      </c>
    </row>
    <row r="101" spans="1:6" ht="16" thickBot="1" x14ac:dyDescent="0.4">
      <c r="A101" s="251" t="s">
        <v>138</v>
      </c>
      <c r="B101" s="252">
        <v>30548.017586404792</v>
      </c>
      <c r="C101" s="252">
        <v>18328810.551842876</v>
      </c>
      <c r="E101" s="279" t="s">
        <v>118</v>
      </c>
      <c r="F101" s="280">
        <f>C13/C106</f>
        <v>0.18528860893140028</v>
      </c>
    </row>
    <row r="102" spans="1:6" ht="16" thickBot="1" x14ac:dyDescent="0.4">
      <c r="A102" s="260" t="s">
        <v>139</v>
      </c>
      <c r="B102" s="261">
        <v>1250752.0333909236</v>
      </c>
      <c r="C102" s="261">
        <v>750451220.03455412</v>
      </c>
      <c r="E102" s="179" t="s">
        <v>120</v>
      </c>
      <c r="F102" s="281">
        <f>C28/C106</f>
        <v>0.2940708294203378</v>
      </c>
    </row>
    <row r="103" spans="1:6" ht="16" thickBot="1" x14ac:dyDescent="0.4">
      <c r="A103" s="282"/>
      <c r="B103" s="283"/>
      <c r="C103" s="284"/>
      <c r="E103" s="179" t="s">
        <v>143</v>
      </c>
      <c r="F103" s="281">
        <f>C83/C106</f>
        <v>0.3440865771709602</v>
      </c>
    </row>
    <row r="104" spans="1:6" ht="16" thickBot="1" x14ac:dyDescent="0.4">
      <c r="A104" s="285" t="s">
        <v>163</v>
      </c>
      <c r="B104" s="286">
        <v>26294451.448493507</v>
      </c>
      <c r="C104" s="286">
        <v>15776670869.096104</v>
      </c>
      <c r="E104" s="179" t="s">
        <v>82</v>
      </c>
      <c r="F104" s="281">
        <f>C102/C106</f>
        <v>4.1899204880663891E-2</v>
      </c>
    </row>
    <row r="105" spans="1:6" ht="16" thickBot="1" x14ac:dyDescent="0.4">
      <c r="A105" s="287"/>
      <c r="B105" s="288"/>
      <c r="C105" s="289"/>
      <c r="E105" s="179" t="s">
        <v>165</v>
      </c>
      <c r="F105" s="281">
        <f>C104/C106-SUM(F101:F104)</f>
        <v>1.549812748089141E-2</v>
      </c>
    </row>
    <row r="106" spans="1:6" ht="16" thickBot="1" x14ac:dyDescent="0.4">
      <c r="A106" s="290" t="s">
        <v>164</v>
      </c>
      <c r="B106" s="291">
        <v>29851450.330699101</v>
      </c>
      <c r="C106" s="291">
        <v>17910870198.41946</v>
      </c>
      <c r="E106" s="182" t="s">
        <v>166</v>
      </c>
      <c r="F106" s="292">
        <f>1-SUM(F101:F105)</f>
        <v>0.11915665211574633</v>
      </c>
    </row>
  </sheetData>
  <mergeCells count="1">
    <mergeCell ref="A1:C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10</vt:i4>
      </vt:variant>
    </vt:vector>
  </HeadingPairs>
  <TitlesOfParts>
    <vt:vector size="10" baseType="lpstr">
      <vt:lpstr>General Input</vt:lpstr>
      <vt:lpstr>Mass Breakdown</vt:lpstr>
      <vt:lpstr>Mass Percentages</vt:lpstr>
      <vt:lpstr>Component Parameters</vt:lpstr>
      <vt:lpstr>Assembly Parameters</vt:lpstr>
      <vt:lpstr>LC</vt:lpstr>
      <vt:lpstr>Operating</vt:lpstr>
      <vt:lpstr>Results RDTE</vt:lpstr>
      <vt:lpstr>Results PROD</vt:lpstr>
      <vt:lpstr>Results OPERATING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Borghi</dc:creator>
  <cp:lastModifiedBy>Borghi  Marco</cp:lastModifiedBy>
  <dcterms:created xsi:type="dcterms:W3CDTF">2023-09-05T13:34:12Z</dcterms:created>
  <dcterms:modified xsi:type="dcterms:W3CDTF">2023-12-04T00:21:02Z</dcterms:modified>
</cp:coreProperties>
</file>